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chalmersindustriteknik.sharepoint.com/sites/CITRenergy/Delade dokument/General/Projekt/Pågående/25067 Drifttjänst geoenergianläggningar – etapp 3/Rapport/Bilagor/"/>
    </mc:Choice>
  </mc:AlternateContent>
  <xr:revisionPtr revIDLastSave="12" documentId="13_ncr:1_{2D9E0A17-BDB0-4150-B83C-9AE8A1B76B3A}" xr6:coauthVersionLast="47" xr6:coauthVersionMax="47" xr10:uidLastSave="{DAA663E0-0478-4C16-AA76-A6352672F212}"/>
  <bookViews>
    <workbookView xWindow="-110" yWindow="-110" windowWidth="22780" windowHeight="14540" firstSheet="2" activeTab="2" xr2:uid="{62F9564C-5692-46F3-A20B-E7DEDB4FEAB2}"/>
  </bookViews>
  <sheets>
    <sheet name="KS, förstudie" sheetId="2" state="hidden" r:id="rId1"/>
    <sheet name="KS, 230511" sheetId="3" state="hidden" r:id="rId2"/>
    <sheet name="1. Skallkrav" sheetId="4" r:id="rId3"/>
    <sheet name="2. Ytterligare mervärde" sheetId="11" r:id="rId4"/>
    <sheet name="3. Genomförandebeskrivning" sheetId="5" r:id="rId5"/>
    <sheet name="4. Pris" sheetId="9" r:id="rId6"/>
    <sheet name="Sammanställning" sheetId="7" r:id="rId7"/>
    <sheet name="Förslag" sheetId="1"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7" l="1"/>
  <c r="C6" i="7"/>
  <c r="C8" i="7"/>
  <c r="C7" i="7"/>
  <c r="C5" i="9"/>
  <c r="D10" i="5"/>
  <c r="G5" i="9" l="1"/>
  <c r="H3" i="7" s="1"/>
  <c r="AE4" i="5"/>
  <c r="AL9" i="5"/>
  <c r="AL8" i="5"/>
  <c r="AL7" i="5"/>
  <c r="AL6" i="5"/>
  <c r="AL5" i="5"/>
  <c r="AL4" i="5"/>
  <c r="AE9" i="5"/>
  <c r="AE8" i="5"/>
  <c r="AE7" i="5"/>
  <c r="AE6" i="5"/>
  <c r="AE5" i="5"/>
  <c r="X9" i="5"/>
  <c r="X8" i="5"/>
  <c r="X7" i="5"/>
  <c r="X6" i="5"/>
  <c r="X5" i="5"/>
  <c r="X4" i="5"/>
  <c r="Q9" i="5"/>
  <c r="Q8" i="5"/>
  <c r="Q7" i="5"/>
  <c r="Q6" i="5"/>
  <c r="Q5" i="5"/>
  <c r="Q4" i="5"/>
  <c r="J5" i="5"/>
  <c r="J6" i="5"/>
  <c r="J7" i="5"/>
  <c r="J8" i="5"/>
  <c r="J9" i="5"/>
  <c r="J4" i="5"/>
  <c r="D5" i="9"/>
  <c r="E3" i="7" s="1"/>
  <c r="E5" i="9"/>
  <c r="F3" i="7" s="1"/>
  <c r="F5" i="9"/>
  <c r="G3" i="7" s="1"/>
  <c r="D3" i="7"/>
  <c r="L40" i="4"/>
  <c r="L37" i="4"/>
  <c r="L36" i="4"/>
  <c r="L35" i="4"/>
  <c r="L34" i="4"/>
  <c r="L33" i="4"/>
  <c r="L32" i="4"/>
  <c r="L31" i="4"/>
  <c r="L30" i="4"/>
  <c r="L29" i="4"/>
  <c r="L28" i="4"/>
  <c r="L27" i="4"/>
  <c r="L26" i="4"/>
  <c r="L25" i="4"/>
  <c r="L24" i="4"/>
  <c r="L23" i="4"/>
  <c r="M21" i="4"/>
  <c r="J40" i="4"/>
  <c r="J37" i="4"/>
  <c r="J36" i="4"/>
  <c r="J35" i="4"/>
  <c r="J34" i="4"/>
  <c r="J33" i="4"/>
  <c r="J32" i="4"/>
  <c r="J31" i="4"/>
  <c r="J30" i="4"/>
  <c r="J29" i="4"/>
  <c r="J28" i="4"/>
  <c r="J27" i="4"/>
  <c r="J26" i="4"/>
  <c r="J25" i="4"/>
  <c r="J24" i="4"/>
  <c r="J23" i="4"/>
  <c r="K21" i="4"/>
  <c r="H40" i="4"/>
  <c r="H37" i="4"/>
  <c r="H36" i="4"/>
  <c r="H35" i="4"/>
  <c r="H34" i="4"/>
  <c r="H33" i="4"/>
  <c r="H32" i="4"/>
  <c r="H31" i="4"/>
  <c r="H30" i="4"/>
  <c r="H29" i="4"/>
  <c r="H28" i="4"/>
  <c r="H27" i="4"/>
  <c r="H26" i="4"/>
  <c r="H25" i="4"/>
  <c r="H24" i="4"/>
  <c r="H23" i="4"/>
  <c r="I21" i="4"/>
  <c r="F40" i="4"/>
  <c r="F37" i="4"/>
  <c r="F36" i="4"/>
  <c r="F35" i="4"/>
  <c r="F34" i="4"/>
  <c r="F33" i="4"/>
  <c r="F32" i="4"/>
  <c r="F31" i="4"/>
  <c r="F30" i="4"/>
  <c r="F29" i="4"/>
  <c r="F28" i="4"/>
  <c r="F27" i="4"/>
  <c r="F26" i="4"/>
  <c r="F25" i="4"/>
  <c r="F24" i="4"/>
  <c r="F23" i="4"/>
  <c r="G21" i="4"/>
  <c r="E21" i="4"/>
  <c r="D26" i="4"/>
  <c r="D25" i="4"/>
  <c r="D40" i="4"/>
  <c r="D37" i="4"/>
  <c r="D24" i="4"/>
  <c r="D27" i="4"/>
  <c r="D28" i="4"/>
  <c r="D29" i="4"/>
  <c r="D30" i="4"/>
  <c r="D31" i="4"/>
  <c r="D32" i="4"/>
  <c r="D33" i="4"/>
  <c r="D34" i="4"/>
  <c r="D35" i="4"/>
  <c r="D36" i="4"/>
  <c r="D23" i="4"/>
  <c r="AK10" i="5"/>
  <c r="AJ10" i="5"/>
  <c r="AI10" i="5"/>
  <c r="AH10" i="5"/>
  <c r="AG10" i="5"/>
  <c r="AF10" i="5"/>
  <c r="AD10" i="5"/>
  <c r="AC10" i="5"/>
  <c r="AB10" i="5"/>
  <c r="AA10" i="5"/>
  <c r="Z10" i="5"/>
  <c r="Y10" i="5"/>
  <c r="W10" i="5"/>
  <c r="V10" i="5"/>
  <c r="U10" i="5"/>
  <c r="T10" i="5"/>
  <c r="S10" i="5"/>
  <c r="R10" i="5"/>
  <c r="P10" i="5"/>
  <c r="O10" i="5"/>
  <c r="N10" i="5"/>
  <c r="M10" i="5"/>
  <c r="L10" i="5"/>
  <c r="K10" i="5"/>
  <c r="C10" i="5"/>
  <c r="I10" i="5"/>
  <c r="H10" i="5"/>
  <c r="G10" i="5"/>
  <c r="F10" i="5"/>
  <c r="E10" i="5"/>
  <c r="J10" i="5" l="1"/>
  <c r="AE10" i="5"/>
  <c r="L39" i="4"/>
  <c r="L21" i="4" s="1"/>
  <c r="I3" i="11" s="1"/>
  <c r="F39" i="4"/>
  <c r="H39" i="4"/>
  <c r="H21" i="4" s="1"/>
  <c r="G3" i="11" s="1"/>
  <c r="J39" i="4"/>
  <c r="J21" i="4" s="1"/>
  <c r="H3" i="11" s="1"/>
  <c r="D39" i="4"/>
  <c r="D21" i="4" s="1"/>
  <c r="E3" i="11" s="1"/>
  <c r="AL10" i="5"/>
  <c r="X10" i="5"/>
  <c r="Q10" i="5"/>
  <c r="F21" i="4" l="1"/>
  <c r="F3" i="11" s="1"/>
  <c r="F18" i="11" s="1"/>
  <c r="E18" i="11"/>
  <c r="D4" i="7"/>
  <c r="G4" i="7"/>
  <c r="G7" i="7" s="1"/>
  <c r="H18" i="11"/>
  <c r="G6" i="7" s="1"/>
  <c r="F4" i="7"/>
  <c r="F7" i="7" s="1"/>
  <c r="G18" i="11"/>
  <c r="H4" i="7"/>
  <c r="I18" i="11"/>
  <c r="D7" i="7" l="1"/>
  <c r="E4" i="7"/>
  <c r="E7" i="7" s="1"/>
  <c r="G5" i="7"/>
  <c r="F6" i="7"/>
  <c r="F5" i="7"/>
  <c r="D6" i="7"/>
  <c r="D5" i="7"/>
  <c r="G8" i="7"/>
  <c r="G9" i="7" s="1"/>
  <c r="H6" i="7"/>
  <c r="H5" i="7"/>
  <c r="H7" i="7"/>
  <c r="E5" i="7" l="1"/>
  <c r="E6" i="7"/>
  <c r="D8" i="7"/>
  <c r="D9" i="7" s="1"/>
  <c r="F8" i="7"/>
  <c r="F9" i="7" s="1"/>
  <c r="E8" i="7"/>
  <c r="E9" i="7" s="1"/>
  <c r="H8" i="7"/>
  <c r="H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christoffer</author>
  </authors>
  <commentList>
    <comment ref="C12" authorId="0" shapeId="0" xr:uid="{ED367B72-DAFD-484C-9404-16AC107DEE04}">
      <text>
        <r>
          <rPr>
            <b/>
            <sz val="9"/>
            <color indexed="81"/>
            <rFont val="Tahoma"/>
            <family val="2"/>
          </rPr>
          <t>christoffer:</t>
        </r>
        <r>
          <rPr>
            <sz val="9"/>
            <color indexed="81"/>
            <rFont val="Tahoma"/>
            <family val="2"/>
          </rPr>
          <t xml:space="preserve">
Ändrat tilll skallkrav på efterfrågan av beställare. Eventuellt även omformulera från "övriga till fastighetssystem" till specifikt "VS-system". Isåfall kanske lägga till ett börkrav som syftar på övriga fastighetssystemet</t>
        </r>
      </text>
    </comment>
  </commentList>
</comments>
</file>

<file path=xl/sharedStrings.xml><?xml version="1.0" encoding="utf-8"?>
<sst xmlns="http://schemas.openxmlformats.org/spreadsheetml/2006/main" count="488" uniqueCount="170">
  <si>
    <t>Kravområden</t>
  </si>
  <si>
    <t>Krav</t>
  </si>
  <si>
    <t>Typ av krav</t>
  </si>
  <si>
    <t>Viktning av börkrav 
(5 viktigast,           1 minst viktigt)</t>
  </si>
  <si>
    <t>1. Praktisk och teknisk kompetens</t>
  </si>
  <si>
    <t>1.1</t>
  </si>
  <si>
    <t>Erfarenhet av drift samt optimering av kyl- och värmepumpsdrift</t>
  </si>
  <si>
    <t>Skallkrav</t>
  </si>
  <si>
    <t>-</t>
  </si>
  <si>
    <t>1.2</t>
  </si>
  <si>
    <t>Kunskap om driftfall och styrning av dessa</t>
  </si>
  <si>
    <t>1.3</t>
  </si>
  <si>
    <t>Tekniskt helhetsperspektiv och systemtänk</t>
  </si>
  <si>
    <t>1.4</t>
  </si>
  <si>
    <t>Kompetens och förståelse för vad som ska mätas och följas upp</t>
  </si>
  <si>
    <t>1.5</t>
  </si>
  <si>
    <t>Kunskap om mätningsutförande</t>
  </si>
  <si>
    <t>Börkrav</t>
  </si>
  <si>
    <t>1.6</t>
  </si>
  <si>
    <t>Erfarenhet av att leda samordnad provning</t>
  </si>
  <si>
    <t>1.7</t>
  </si>
  <si>
    <t>Kunskap om styrning och reglering</t>
  </si>
  <si>
    <t>1.8</t>
  </si>
  <si>
    <t>Kompetens om systematiska, värdeskapande och anpassade regelbundna ronder</t>
  </si>
  <si>
    <t>1.9</t>
  </si>
  <si>
    <t>Förståelse för hur geoenergilager samverkar med övriga fastighetssystem</t>
  </si>
  <si>
    <t>2. Teoretisk kompetens</t>
  </si>
  <si>
    <t>2.1</t>
  </si>
  <si>
    <t>Teoretisk kunskap om kyl- och värmepumpar (SCOP etc.)</t>
  </si>
  <si>
    <t>2.2</t>
  </si>
  <si>
    <t>Teoretiskt kunskap om hur anläggningen och dess olika delar samverkar med övriga fastighetssystem</t>
  </si>
  <si>
    <t>2.3</t>
  </si>
  <si>
    <t>Vana att hantera digitala verktyg</t>
  </si>
  <si>
    <t>2.4</t>
  </si>
  <si>
    <t>Kunskap om LCA/LCC-beräkningar</t>
  </si>
  <si>
    <t>2.5</t>
  </si>
  <si>
    <t>Kunskap om CO2-ekvivalentberäkningar</t>
  </si>
  <si>
    <t>2.6</t>
  </si>
  <si>
    <t>Teoretisk kunskap om geoenergi</t>
  </si>
  <si>
    <t>3. Analys och rapportering</t>
  </si>
  <si>
    <t>3.1</t>
  </si>
  <si>
    <t>Kunskap om vad som bör mätas och följas upp</t>
  </si>
  <si>
    <t>3.2</t>
  </si>
  <si>
    <t>Kunskap och kompetens om rapportering och uppföljning</t>
  </si>
  <si>
    <t>3.3</t>
  </si>
  <si>
    <t>Anpassning av analysverktyg och rapportering</t>
  </si>
  <si>
    <t>3.4</t>
  </si>
  <si>
    <t>Kunskap om visualisering av energidata</t>
  </si>
  <si>
    <t>4. Flexibilitet</t>
  </si>
  <si>
    <t>4.1</t>
  </si>
  <si>
    <t>Kunna anpassa tjänsten efter fastighetsägarens behov (t.ex. driftstart eller optimering)</t>
  </si>
  <si>
    <t>4.2</t>
  </si>
  <si>
    <t>Kunna stötta vid överbryggning från entreprenad till förvaltning</t>
  </si>
  <si>
    <t>4.3</t>
  </si>
  <si>
    <t>Kunna stötta extra vid personalomsättning</t>
  </si>
  <si>
    <t>4.4</t>
  </si>
  <si>
    <t>Kunna anpassa tjänsten efter fastighetsägarens interna kunskapsnivån</t>
  </si>
  <si>
    <t>4.5</t>
  </si>
  <si>
    <t>Förståelse för olika typer av geoenergianläggningar (t.ex. borrhål och akvifär av varierande storlekar)</t>
  </si>
  <si>
    <t>5. Utbildning</t>
  </si>
  <si>
    <t>5.1</t>
  </si>
  <si>
    <t>Pedagogik och en vilja att lära andra</t>
  </si>
  <si>
    <t>5.2</t>
  </si>
  <si>
    <t>Pedagogiskt anpassad uppföljning och rapportering</t>
  </si>
  <si>
    <t>5.3</t>
  </si>
  <si>
    <t>Skapa intresse och en vilja hos fastighetsägarens personal att lära sig</t>
  </si>
  <si>
    <t>5.4</t>
  </si>
  <si>
    <t>Stötta vid utbildning av ny personal</t>
  </si>
  <si>
    <t>6. Övrigt</t>
  </si>
  <si>
    <t>6.1</t>
  </si>
  <si>
    <t>Objektiv och oberoende granskning av aktuell drift</t>
  </si>
  <si>
    <t>6.2</t>
  </si>
  <si>
    <t>Förståelse för gränsdragningar (både systemmässigt och ansvarsmässigt)</t>
  </si>
  <si>
    <t>Utvärdering/utvärderingsparametrar</t>
  </si>
  <si>
    <t>Bör någon erfarenhet förankras i antal år?</t>
  </si>
  <si>
    <t>Beskriva den generella kompetensen inom detta område som visar att kraven nedan uppfylls?</t>
  </si>
  <si>
    <t>Beskriva erfarenhet i text - referenser meriterande?</t>
  </si>
  <si>
    <t>Beskriva erfarenhet i text? Kan det intygas på något sätt?</t>
  </si>
  <si>
    <t xml:space="preserve">Beskriva erfarenhet i text? Kan det intygas på något sätt? </t>
  </si>
  <si>
    <t>Beskriva erfarenhet i text - utbildning meriterande?</t>
  </si>
  <si>
    <t>Eventuellt tillägg</t>
  </si>
  <si>
    <t>Kunskap om köldmedier och F-gasförordnings utveckling (REACH)</t>
  </si>
  <si>
    <t>Beskriva erfarenhet i text?</t>
  </si>
  <si>
    <t>Anbud 1</t>
  </si>
  <si>
    <t>Anbud 2</t>
  </si>
  <si>
    <t>Anbud 3</t>
  </si>
  <si>
    <t>Anbud 4</t>
  </si>
  <si>
    <t>Anbud 5</t>
  </si>
  <si>
    <t>1. Teknik för geoenergilager
 – Praktisk kompetens</t>
  </si>
  <si>
    <t>Erfarenhet av drift av kyl- och värmepumpsanläggningar</t>
  </si>
  <si>
    <t>Erfarenhet av optimering av kyl- och värmepumpsdrift</t>
  </si>
  <si>
    <t>Erfarenhet av olika driftfall och styrning av värmepumpar och geoenergilager</t>
  </si>
  <si>
    <t>Tekniskt helhetsperspektiv och systemkunnande</t>
  </si>
  <si>
    <t>Erfarenhet av styr- och reglerteknik</t>
  </si>
  <si>
    <t>Erfarenhet av systematiska, värdeskapande och anpassade regelbundna ronder</t>
  </si>
  <si>
    <t>Erfarenhet av att genomföra samordnad provning</t>
  </si>
  <si>
    <t>2. Teknik för geoenergilager
 – Teoretisk kompetens</t>
  </si>
  <si>
    <t>Teoretisk kunskap om kyl- och värmepumpar (SCOP, SPF, överhettning, underkylning etc.)</t>
  </si>
  <si>
    <t>Teoretisk kunskap om kyl- och värmelagring i geologiska underjordslager</t>
  </si>
  <si>
    <t>Teoretisk förståelse om hur anläggningen och dess olika delar samverkar med övriga energiförsörjningssystem i fastigheten</t>
  </si>
  <si>
    <t>Teoretisk kunskap om styr- och reglerteknik</t>
  </si>
  <si>
    <t>Förståelse för olika typer av geoenergianläggningar (t.ex. borrhål och akvifer av varierande storlekar)</t>
  </si>
  <si>
    <t>Kunskap om digitala verktyg som används för att styra eller analysera geoenergilager</t>
  </si>
  <si>
    <t>2.7</t>
  </si>
  <si>
    <t>Kunskap om köldmedier och F-gasförordningen</t>
  </si>
  <si>
    <t>Kunskap om och erfarenhet av vad som bör mätas och följas upp</t>
  </si>
  <si>
    <t>Kunskap om och erfarenhet av analys och rapportering</t>
  </si>
  <si>
    <t>Kunskap om och erfarenhet av anpassning av analysverktyg och rapportering</t>
  </si>
  <si>
    <t>Kunskap om och erfarenhet av visualisering av energidata</t>
  </si>
  <si>
    <t>4. Kunskapsöverföring och 
löpande kommunikation</t>
  </si>
  <si>
    <t>Erfarenhet av och förmåga till kunskapsöverföring och löpande kommunikation</t>
  </si>
  <si>
    <t>Erfarenhet av att samverka med fastighetsägares drifttekniker</t>
  </si>
  <si>
    <t>Kunna anpassa kunskapsöverföring och kommunikation rörande tjänsten efter fastighetsägarens interna kunskapsnivå</t>
  </si>
  <si>
    <t>Max antal poäng</t>
  </si>
  <si>
    <t>Expert 1</t>
  </si>
  <si>
    <t>Expert 2</t>
  </si>
  <si>
    <t>Expert 3</t>
  </si>
  <si>
    <t>Expert 4</t>
  </si>
  <si>
    <t>Expert 5</t>
  </si>
  <si>
    <t>Expert 6</t>
  </si>
  <si>
    <t>Snitt</t>
  </si>
  <si>
    <t>Totalt antal poäng</t>
  </si>
  <si>
    <t>Utvärdering av pris</t>
  </si>
  <si>
    <t>Utvärderingskriterium</t>
  </si>
  <si>
    <t>Genomförandebeskrivning</t>
  </si>
  <si>
    <t>Förslag på kravområden</t>
  </si>
  <si>
    <t>Övriga konkreta  kommentarer och tankar</t>
  </si>
  <si>
    <t>Praktisk kompetens</t>
  </si>
  <si>
    <t>En drifttjänst för geoenergilager skulle kunna delas in i en driftsättningstjänst och en optimeringstjänst</t>
  </si>
  <si>
    <t>XXX</t>
  </si>
  <si>
    <t>Dagliga driften och hantering av larm osv bör ligga på interna personalen, blir förmodligen för dyrt med en drifttjänst som tar hand om dom delarna. Jourtjänster kan också bli dyrt, annars kan det vara bra</t>
  </si>
  <si>
    <t>Finns inte kunskapen så är det en bra tanke att upphandla en drifttjänst. Men det blir en avvägning av hur mycket det får kosta, hela besparingen och vinsten med geoenergilagret får inte ätas upp av kostnaden för en driftstjänst.</t>
  </si>
  <si>
    <t xml:space="preserve">Det viktigaste att en drifttjänst innehåller är  optimering av driftfall för  sommar och vinter. </t>
  </si>
  <si>
    <t>Det viktigaste för en drifttjänst av geoenergilager är att det finns förståelse och kunskap om anläggningens helhet, från geoenergilagersidan till hur hela husets kyl- och värmesystem fungerar, samtidigt som det krävs hög tekniska kompetens.</t>
  </si>
  <si>
    <t>Teoretisk kompetens</t>
  </si>
  <si>
    <t xml:space="preserve">Anledningar att man har geoenergilager är att optimera energiförbrukningen, och då är det även viktigt att det finns god kunskap om vilka temperaturer och flöden som är bäst för anläggningens helhet och effektivitet. </t>
  </si>
  <si>
    <t xml:space="preserve">De viktigaste kraven för en drifttjänst av geoenergilager är att det finns en helhetssyn och förståelse av hela anläggningen och hur dess delar samverkar för en optimal drift. </t>
  </si>
  <si>
    <t>Personlig kompetens</t>
  </si>
  <si>
    <t>Utformning av tjänst</t>
  </si>
  <si>
    <t>- Ej godkänd
- godkänd</t>
  </si>
  <si>
    <t>Bedömning</t>
  </si>
  <si>
    <r>
      <t xml:space="preserve">Resultat av utvärdering 
</t>
    </r>
    <r>
      <rPr>
        <i/>
        <sz val="14"/>
        <color theme="1"/>
        <rFont val="Calibri"/>
        <family val="2"/>
        <scheme val="minor"/>
      </rPr>
      <t>(Ej kvalificerat/Kvalificerat + ev. mervärden)</t>
    </r>
  </si>
  <si>
    <t>Ytterligare mervärde</t>
  </si>
  <si>
    <t>Mervärde 
per krav</t>
  </si>
  <si>
    <t>0-3p</t>
  </si>
  <si>
    <t>Eventuellt 
mervärde 
(0-6p)</t>
  </si>
  <si>
    <t>0-6p</t>
  </si>
  <si>
    <t>Kvalificerat?</t>
  </si>
  <si>
    <t>Ej kvalificerat/
Kvalificerat</t>
  </si>
  <si>
    <t>Mervärde utöver mininivå för obligatoriska krav</t>
  </si>
  <si>
    <t>Ytterligare mervärde, kompetenskrav</t>
  </si>
  <si>
    <t>Max antal poäng/prisavdrag</t>
  </si>
  <si>
    <t>Utvärderingspris efter 
avdraget mervärde</t>
  </si>
  <si>
    <t>Prisavdrag pga. mervärden</t>
  </si>
  <si>
    <t>Beräknat snittpris</t>
  </si>
  <si>
    <t>Snittpris</t>
  </si>
  <si>
    <t>Timpris optimeringsskede</t>
  </si>
  <si>
    <t>Timpris driftskede</t>
  </si>
  <si>
    <t>Hur väl beskrivs följande arbetsmoment?</t>
  </si>
  <si>
    <r>
      <rPr>
        <b/>
        <sz val="12"/>
        <color theme="1"/>
        <rFont val="Calibri"/>
        <family val="2"/>
        <scheme val="minor"/>
      </rPr>
      <t>Genomförande av optimeringar</t>
    </r>
    <r>
      <rPr>
        <sz val="12"/>
        <color theme="1"/>
        <rFont val="Calibri"/>
        <family val="2"/>
        <scheme val="minor"/>
      </rPr>
      <t xml:space="preserve">
</t>
    </r>
    <r>
      <rPr>
        <i/>
        <sz val="12"/>
        <color theme="1"/>
        <rFont val="Calibri"/>
        <family val="2"/>
        <scheme val="minor"/>
      </rPr>
      <t>Optimeringar genomförs och utvärderas. Driftinstruktioner uppdateras vid behov enligt Akademiska Hus instruktioner.</t>
    </r>
  </si>
  <si>
    <r>
      <rPr>
        <b/>
        <sz val="12"/>
        <color theme="1"/>
        <rFont val="Calibri"/>
        <family val="2"/>
        <scheme val="minor"/>
      </rPr>
      <t xml:space="preserve">Driftskede </t>
    </r>
    <r>
      <rPr>
        <sz val="12"/>
        <color theme="1"/>
        <rFont val="Calibri"/>
        <family val="2"/>
        <scheme val="minor"/>
      </rPr>
      <t xml:space="preserve">
Ta över ansvaret för kontinuerlig drift av anläggningen, initialt skede.</t>
    </r>
  </si>
  <si>
    <r>
      <rPr>
        <b/>
        <sz val="12"/>
        <color theme="1"/>
        <rFont val="Calibri"/>
        <family val="2"/>
        <scheme val="minor"/>
      </rPr>
      <t>Överlämning av drift till fastighetsägare</t>
    </r>
    <r>
      <rPr>
        <sz val="12"/>
        <color theme="1"/>
        <rFont val="Calibri"/>
        <family val="2"/>
        <scheme val="minor"/>
      </rPr>
      <t xml:space="preserve">
</t>
    </r>
    <r>
      <rPr>
        <i/>
        <sz val="12"/>
        <color theme="1"/>
        <rFont val="Calibri"/>
        <family val="2"/>
        <scheme val="minor"/>
      </rPr>
      <t>Lämna över ansvaret för kontinuerlig drift av anläggningen, etablerat skede.</t>
    </r>
  </si>
  <si>
    <r>
      <rPr>
        <b/>
        <sz val="12"/>
        <color theme="1"/>
        <rFont val="Calibri"/>
        <family val="2"/>
        <scheme val="minor"/>
      </rPr>
      <t>Utbildning</t>
    </r>
    <r>
      <rPr>
        <sz val="12"/>
        <color theme="1"/>
        <rFont val="Calibri"/>
        <family val="2"/>
        <scheme val="minor"/>
      </rPr>
      <t xml:space="preserve">
Omfattar utbildning av personal, teknikspecialister och drifttekniker (steg 6 och 8). </t>
    </r>
  </si>
  <si>
    <t>nivå 3</t>
  </si>
  <si>
    <t>nivå 2</t>
  </si>
  <si>
    <t>nivå 1</t>
  </si>
  <si>
    <t>Nivå 3</t>
  </si>
  <si>
    <t>sänk av AH</t>
  </si>
  <si>
    <r>
      <rPr>
        <b/>
        <sz val="12"/>
        <color theme="1"/>
        <rFont val="Calibri"/>
        <family val="2"/>
        <scheme val="minor"/>
      </rPr>
      <t>Analys</t>
    </r>
    <r>
      <rPr>
        <sz val="12"/>
        <color theme="1"/>
        <rFont val="Calibri"/>
        <family val="2"/>
        <scheme val="minor"/>
      </rPr>
      <t xml:space="preserve">
</t>
    </r>
    <r>
      <rPr>
        <i/>
        <sz val="12"/>
        <color theme="1"/>
        <rFont val="Calibri"/>
        <family val="2"/>
        <scheme val="minor"/>
      </rPr>
      <t xml:space="preserve">Omfattar steg 1. Analysera samt utvärdera geoenergianläggningens </t>
    </r>
    <r>
      <rPr>
        <i/>
        <u/>
        <sz val="12"/>
        <color theme="1"/>
        <rFont val="Calibri"/>
        <family val="2"/>
        <scheme val="minor"/>
      </rPr>
      <t>nuvarande</t>
    </r>
    <r>
      <rPr>
        <i/>
        <sz val="12"/>
        <color theme="1"/>
        <rFont val="Calibri"/>
        <family val="2"/>
        <scheme val="minor"/>
      </rPr>
      <t xml:space="preserve"> funktioner och driftrutiner. Här ingår att fastställa hur anläggningen levererar i nuläget samt i förhållande till bästa möjliga drift vid olika driftförhållanden under året. </t>
    </r>
    <r>
      <rPr>
        <sz val="12"/>
        <color theme="1"/>
        <rFont val="Calibri"/>
        <family val="2"/>
        <scheme val="minor"/>
      </rPr>
      <t xml:space="preserve">
</t>
    </r>
    <r>
      <rPr>
        <i/>
        <sz val="12"/>
        <color theme="1"/>
        <rFont val="Calibri"/>
        <family val="2"/>
        <scheme val="minor"/>
      </rPr>
      <t xml:space="preserve">Samt potentialutredning i steg 4 där ytterligare potential utreds. </t>
    </r>
  </si>
  <si>
    <r>
      <rPr>
        <b/>
        <sz val="12"/>
        <color theme="1"/>
        <rFont val="Calibri"/>
        <family val="2"/>
        <scheme val="minor"/>
      </rPr>
      <t>Samarbete med energiingenjör och teknikspecialist hos fastighetsägare</t>
    </r>
    <r>
      <rPr>
        <sz val="12"/>
        <color theme="1"/>
        <rFont val="Calibri"/>
        <family val="2"/>
        <scheme val="minor"/>
      </rPr>
      <t xml:space="preserve">
</t>
    </r>
    <r>
      <rPr>
        <i/>
        <sz val="12"/>
        <color theme="1"/>
        <rFont val="Calibri"/>
        <family val="2"/>
        <scheme val="minor"/>
      </rPr>
      <t>Omfattar avstämning med energiingenjör och teknikspecialist för att besluta vilka optimeringar som ska genomföras i befintlig anläggning (steg 1) samt beslut om mer omfattande åtgärder ska utvärderas och genomföras (steg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</si>
</sst>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kr&quot;;[Red]\-#,##0\ &quot;kr&quot;"/>
    <numFmt numFmtId="8" formatCode="#,##0.00\ &quot;kr&quot;;[Red]\-#,##0.00\ &quot;kr&quot;"/>
    <numFmt numFmtId="44" formatCode="_-* #,##0.00\ &quot;kr&quot;_-;\-* #,##0.00\ &quot;kr&quot;_-;_-* &quot;-&quot;??\ &quot;kr&quot;_-;_-@_-"/>
    <numFmt numFmtId="164" formatCode="0.0"/>
    <numFmt numFmtId="165" formatCode="_-* #,##0\ &quot;kr&quot;_-;\-* #,##0\ &quot;kr&quot;_-;_-* &quot;-&quot;??\ &quot;kr&quot;_-;_-@_-"/>
    <numFmt numFmtId="166" formatCode="_-* #,##0.0\ &quot;kr&quot;_-;\-* #,##0.0\ &quot;kr&quot;_-;_-* &quot;-&quot;??\ &quot;kr&quot;_-;_-@_-"/>
  </numFmts>
  <fonts count="24"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8"/>
      <name val="Calibri"/>
      <family val="2"/>
      <scheme val="minor"/>
    </font>
    <font>
      <sz val="16"/>
      <color theme="1"/>
      <name val="Calibri"/>
      <family val="2"/>
      <scheme val="minor"/>
    </font>
    <font>
      <b/>
      <sz val="12"/>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rgb="FF3F3F76"/>
      <name val="Calibri"/>
      <family val="2"/>
      <scheme val="minor"/>
    </font>
    <font>
      <sz val="12"/>
      <color theme="1"/>
      <name val="Calibri"/>
      <family val="2"/>
      <scheme val="minor"/>
    </font>
    <font>
      <b/>
      <sz val="14"/>
      <color theme="1"/>
      <name val="Calibri"/>
      <family val="2"/>
      <scheme val="minor"/>
    </font>
    <font>
      <b/>
      <i/>
      <sz val="12"/>
      <color theme="1"/>
      <name val="Calibri"/>
      <family val="2"/>
      <scheme val="minor"/>
    </font>
    <font>
      <b/>
      <i/>
      <sz val="14"/>
      <color theme="1"/>
      <name val="Calibri"/>
      <family val="2"/>
      <scheme val="minor"/>
    </font>
    <font>
      <sz val="11"/>
      <color rgb="FF000000"/>
      <name val="Calibri"/>
      <family val="2"/>
    </font>
    <font>
      <sz val="14"/>
      <color theme="1"/>
      <name val="Calibri"/>
      <family val="2"/>
      <scheme val="minor"/>
    </font>
    <font>
      <b/>
      <sz val="18"/>
      <color theme="1"/>
      <name val="Calibri"/>
      <family val="2"/>
      <scheme val="minor"/>
    </font>
    <font>
      <sz val="14"/>
      <color rgb="FF000000"/>
      <name val="Calibri"/>
      <family val="2"/>
      <scheme val="minor"/>
    </font>
    <font>
      <b/>
      <sz val="20"/>
      <color theme="1"/>
      <name val="Calibri"/>
      <family val="2"/>
      <scheme val="minor"/>
    </font>
    <font>
      <i/>
      <sz val="14"/>
      <color theme="1"/>
      <name val="Calibri"/>
      <family val="2"/>
      <scheme val="minor"/>
    </font>
    <font>
      <sz val="12"/>
      <color rgb="FF156082"/>
      <name val="Times New Roman"/>
      <family val="1"/>
    </font>
    <font>
      <i/>
      <sz val="12"/>
      <color theme="1"/>
      <name val="Calibri"/>
      <family val="2"/>
      <scheme val="minor"/>
    </font>
    <font>
      <i/>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CC99"/>
      </patternFill>
    </fill>
    <fill>
      <patternFill patternType="solid">
        <fgColor theme="0" tint="-0.249977111117893"/>
        <bgColor indexed="64"/>
      </patternFill>
    </fill>
  </fills>
  <borders count="57">
    <border>
      <left/>
      <right/>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xf numFmtId="0" fontId="10" fillId="4" borderId="13" applyNumberFormat="0" applyAlignment="0" applyProtection="0"/>
    <xf numFmtId="44" fontId="9" fillId="0" borderId="0" applyFont="0" applyFill="0" applyBorder="0" applyAlignment="0" applyProtection="0"/>
    <xf numFmtId="44" fontId="9" fillId="0" borderId="0" applyFont="0" applyFill="0" applyBorder="0" applyAlignment="0" applyProtection="0"/>
  </cellStyleXfs>
  <cellXfs count="184">
    <xf numFmtId="0" fontId="0" fillId="0" borderId="0" xfId="0"/>
    <xf numFmtId="0" fontId="1" fillId="0" borderId="0" xfId="0" applyFont="1"/>
    <xf numFmtId="0" fontId="2" fillId="0" borderId="0" xfId="0" applyFont="1"/>
    <xf numFmtId="0" fontId="3" fillId="0" borderId="0" xfId="0" applyFont="1"/>
    <xf numFmtId="0" fontId="0" fillId="2" borderId="2" xfId="0" applyFill="1" applyBorder="1"/>
    <xf numFmtId="0" fontId="2" fillId="0" borderId="3" xfId="0" applyFont="1" applyBorder="1" applyAlignment="1">
      <alignment vertical="center"/>
    </xf>
    <xf numFmtId="0" fontId="0" fillId="2" borderId="3" xfId="0" applyFill="1" applyBorder="1"/>
    <xf numFmtId="0" fontId="0" fillId="0" borderId="4" xfId="0" applyBorder="1"/>
    <xf numFmtId="0" fontId="0" fillId="0" borderId="5" xfId="0" applyBorder="1"/>
    <xf numFmtId="0" fontId="6" fillId="0" borderId="2" xfId="0" applyFont="1" applyBorder="1" applyAlignment="1">
      <alignment vertical="center" wrapText="1"/>
    </xf>
    <xf numFmtId="0" fontId="0" fillId="0" borderId="6" xfId="0" applyBorder="1" applyAlignment="1">
      <alignment horizontal="center"/>
    </xf>
    <xf numFmtId="0" fontId="0" fillId="0" borderId="7" xfId="0" applyBorder="1" applyAlignment="1">
      <alignment horizontal="center"/>
    </xf>
    <xf numFmtId="0" fontId="2" fillId="0" borderId="3" xfId="0" applyFont="1" applyBorder="1" applyAlignment="1">
      <alignment vertical="center" wrapText="1"/>
    </xf>
    <xf numFmtId="0" fontId="0" fillId="0" borderId="8" xfId="0" applyBorder="1"/>
    <xf numFmtId="0" fontId="0" fillId="0" borderId="4" xfId="0" applyBorder="1" applyAlignment="1">
      <alignment wrapText="1"/>
    </xf>
    <xf numFmtId="0" fontId="5" fillId="2" borderId="3" xfId="0" applyFont="1" applyFill="1" applyBorder="1"/>
    <xf numFmtId="0" fontId="0" fillId="0" borderId="4" xfId="0" applyBorder="1" applyAlignment="1">
      <alignment horizontal="right"/>
    </xf>
    <xf numFmtId="0" fontId="0" fillId="0" borderId="8" xfId="0" applyBorder="1" applyAlignment="1">
      <alignment horizontal="right"/>
    </xf>
    <xf numFmtId="0" fontId="0" fillId="0" borderId="5" xfId="0" applyBorder="1" applyAlignment="1">
      <alignment horizontal="right"/>
    </xf>
    <xf numFmtId="0" fontId="0" fillId="0" borderId="1" xfId="0" applyBorder="1" applyAlignment="1">
      <alignment horizontal="center"/>
    </xf>
    <xf numFmtId="0" fontId="5" fillId="2" borderId="9" xfId="0" applyFont="1" applyFill="1" applyBorder="1"/>
    <xf numFmtId="0" fontId="0" fillId="2" borderId="9" xfId="0" applyFill="1" applyBorder="1"/>
    <xf numFmtId="0" fontId="0" fillId="2" borderId="10" xfId="0" applyFill="1" applyBorder="1" applyAlignment="1">
      <alignment horizontal="center"/>
    </xf>
    <xf numFmtId="0" fontId="5" fillId="2" borderId="11" xfId="0" applyFont="1" applyFill="1" applyBorder="1"/>
    <xf numFmtId="0" fontId="0" fillId="2" borderId="11" xfId="0" applyFill="1" applyBorder="1"/>
    <xf numFmtId="0" fontId="0" fillId="2" borderId="12" xfId="0" applyFill="1" applyBorder="1" applyAlignment="1">
      <alignment horizontal="center"/>
    </xf>
    <xf numFmtId="0" fontId="0" fillId="3" borderId="8" xfId="0" applyFill="1" applyBorder="1" applyAlignment="1">
      <alignment horizontal="right"/>
    </xf>
    <xf numFmtId="0" fontId="0" fillId="3" borderId="8" xfId="0" applyFill="1" applyBorder="1"/>
    <xf numFmtId="0" fontId="0" fillId="3" borderId="7" xfId="0" applyFill="1" applyBorder="1" applyAlignment="1">
      <alignment horizontal="center"/>
    </xf>
    <xf numFmtId="0" fontId="0" fillId="3" borderId="5" xfId="0" applyFill="1" applyBorder="1"/>
    <xf numFmtId="0" fontId="13" fillId="0" borderId="0" xfId="0" applyFont="1" applyAlignment="1">
      <alignment horizontal="right"/>
    </xf>
    <xf numFmtId="0" fontId="13" fillId="0" borderId="0" xfId="0" applyFont="1" applyAlignment="1">
      <alignment horizontal="center"/>
    </xf>
    <xf numFmtId="0" fontId="14" fillId="0" borderId="0" xfId="0" applyFont="1" applyAlignment="1">
      <alignment horizontal="right"/>
    </xf>
    <xf numFmtId="0" fontId="14" fillId="0" borderId="0" xfId="0" applyFont="1" applyAlignment="1">
      <alignment horizontal="center"/>
    </xf>
    <xf numFmtId="0" fontId="15" fillId="0" borderId="8" xfId="0" applyFont="1" applyBorder="1" applyAlignment="1">
      <alignment vertical="center"/>
    </xf>
    <xf numFmtId="0" fontId="15" fillId="0" borderId="4" xfId="0" applyFont="1" applyBorder="1" applyAlignment="1">
      <alignment vertical="center" wrapText="1"/>
    </xf>
    <xf numFmtId="0" fontId="15" fillId="0" borderId="26" xfId="0" applyFont="1" applyBorder="1" applyAlignment="1">
      <alignment horizontal="right" vertical="center"/>
    </xf>
    <xf numFmtId="0" fontId="15" fillId="0" borderId="27" xfId="0" applyFont="1" applyBorder="1" applyAlignment="1">
      <alignment horizontal="right" vertical="center"/>
    </xf>
    <xf numFmtId="0" fontId="15" fillId="0" borderId="28" xfId="0" applyFont="1" applyBorder="1" applyAlignment="1">
      <alignment horizontal="right" vertical="center"/>
    </xf>
    <xf numFmtId="0" fontId="0" fillId="0" borderId="0" xfId="0" applyAlignment="1">
      <alignment vertical="center"/>
    </xf>
    <xf numFmtId="0" fontId="0" fillId="0" borderId="24" xfId="0" applyBorder="1"/>
    <xf numFmtId="0" fontId="0" fillId="0" borderId="32" xfId="0" applyBorder="1"/>
    <xf numFmtId="0" fontId="0" fillId="0" borderId="33" xfId="0" applyBorder="1" applyAlignment="1">
      <alignment horizontal="center"/>
    </xf>
    <xf numFmtId="0" fontId="3" fillId="0" borderId="0" xfId="0" applyFont="1" applyAlignment="1">
      <alignment horizontal="center"/>
    </xf>
    <xf numFmtId="0" fontId="2" fillId="2" borderId="17" xfId="0" applyFont="1" applyFill="1" applyBorder="1"/>
    <xf numFmtId="0" fontId="2" fillId="2" borderId="14" xfId="0" applyFont="1" applyFill="1" applyBorder="1"/>
    <xf numFmtId="0" fontId="17" fillId="5" borderId="3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3" xfId="0" applyFont="1" applyFill="1" applyBorder="1" applyAlignment="1">
      <alignment horizontal="center" vertical="center" wrapText="1"/>
    </xf>
    <xf numFmtId="164" fontId="6" fillId="0" borderId="16" xfId="0" applyNumberFormat="1" applyFont="1" applyBorder="1" applyAlignment="1">
      <alignment horizontal="center" vertical="center"/>
    </xf>
    <xf numFmtId="165" fontId="10" fillId="4" borderId="14" xfId="2" applyNumberFormat="1" applyFont="1" applyFill="1" applyBorder="1"/>
    <xf numFmtId="0" fontId="0" fillId="0" borderId="0" xfId="0" applyAlignment="1">
      <alignment wrapText="1"/>
    </xf>
    <xf numFmtId="0" fontId="0" fillId="2" borderId="3" xfId="0" applyFill="1" applyBorder="1" applyAlignment="1">
      <alignment wrapText="1"/>
    </xf>
    <xf numFmtId="0" fontId="15" fillId="0" borderId="11" xfId="0" applyFont="1" applyBorder="1" applyAlignment="1">
      <alignment vertical="center" wrapText="1"/>
    </xf>
    <xf numFmtId="0" fontId="15" fillId="0" borderId="8" xfId="0" applyFont="1" applyBorder="1" applyAlignment="1">
      <alignment vertical="center" wrapText="1"/>
    </xf>
    <xf numFmtId="0" fontId="15" fillId="0" borderId="35" xfId="0" applyFont="1" applyBorder="1" applyAlignment="1">
      <alignment horizontal="right" vertical="center"/>
    </xf>
    <xf numFmtId="0" fontId="15" fillId="0" borderId="36" xfId="0" applyFont="1" applyBorder="1" applyAlignment="1">
      <alignment horizontal="right" vertical="center"/>
    </xf>
    <xf numFmtId="0" fontId="15" fillId="0" borderId="24" xfId="0" applyFont="1" applyBorder="1" applyAlignment="1">
      <alignment horizontal="right" vertical="center"/>
    </xf>
    <xf numFmtId="0" fontId="5" fillId="2" borderId="3" xfId="0" applyFont="1" applyFill="1" applyBorder="1" applyAlignment="1">
      <alignment horizontal="right" wrapText="1"/>
    </xf>
    <xf numFmtId="0" fontId="5" fillId="2" borderId="17" xfId="0" applyFont="1" applyFill="1" applyBorder="1" applyAlignment="1">
      <alignment horizontal="right" wrapText="1"/>
    </xf>
    <xf numFmtId="0" fontId="15" fillId="0" borderId="32" xfId="0" applyFont="1" applyBorder="1" applyAlignment="1">
      <alignment horizontal="right" vertical="center"/>
    </xf>
    <xf numFmtId="0" fontId="5" fillId="2" borderId="17" xfId="0" applyFont="1" applyFill="1" applyBorder="1" applyAlignment="1">
      <alignment horizontal="right"/>
    </xf>
    <xf numFmtId="0" fontId="2" fillId="0" borderId="17" xfId="0" applyFont="1" applyBorder="1" applyAlignment="1">
      <alignment horizontal="center" vertical="center" wrapText="1"/>
    </xf>
    <xf numFmtId="0" fontId="11" fillId="0" borderId="2" xfId="0" applyFont="1" applyBorder="1" applyAlignment="1">
      <alignment horizontal="left" vertical="top" wrapText="1"/>
    </xf>
    <xf numFmtId="0" fontId="15" fillId="0" borderId="35" xfId="0" applyFont="1" applyBorder="1" applyAlignment="1">
      <alignment vertical="center" wrapText="1"/>
    </xf>
    <xf numFmtId="0" fontId="15" fillId="0" borderId="36" xfId="0" applyFont="1" applyBorder="1" applyAlignment="1">
      <alignment vertical="center" wrapText="1"/>
    </xf>
    <xf numFmtId="0" fontId="0" fillId="2" borderId="38" xfId="0" applyFill="1" applyBorder="1" applyAlignment="1">
      <alignment horizontal="center"/>
    </xf>
    <xf numFmtId="0" fontId="0" fillId="2" borderId="17" xfId="0" applyFill="1" applyBorder="1" applyAlignment="1">
      <alignment wrapText="1"/>
    </xf>
    <xf numFmtId="0" fontId="10" fillId="4" borderId="14" xfId="1" applyBorder="1" applyAlignment="1">
      <alignment horizontal="center"/>
    </xf>
    <xf numFmtId="0" fontId="10" fillId="4" borderId="11" xfId="1" applyBorder="1" applyAlignment="1">
      <alignment horizontal="center"/>
    </xf>
    <xf numFmtId="0" fontId="10" fillId="4" borderId="8" xfId="1" applyBorder="1" applyAlignment="1">
      <alignment horizontal="center"/>
    </xf>
    <xf numFmtId="0" fontId="10" fillId="4" borderId="4" xfId="1" applyBorder="1" applyAlignment="1">
      <alignment horizontal="center"/>
    </xf>
    <xf numFmtId="0" fontId="10" fillId="4" borderId="11" xfId="1" applyNumberFormat="1" applyBorder="1" applyAlignment="1">
      <alignment horizontal="center"/>
    </xf>
    <xf numFmtId="0" fontId="12" fillId="0" borderId="0" xfId="0" applyFont="1"/>
    <xf numFmtId="0" fontId="0" fillId="2" borderId="16" xfId="0" applyFill="1" applyBorder="1" applyAlignment="1">
      <alignment horizontal="center"/>
    </xf>
    <xf numFmtId="0" fontId="10" fillId="4" borderId="4" xfId="1" applyNumberFormat="1" applyBorder="1" applyAlignment="1">
      <alignment horizontal="center"/>
    </xf>
    <xf numFmtId="0" fontId="10" fillId="4" borderId="8" xfId="1" applyNumberFormat="1" applyBorder="1" applyAlignment="1">
      <alignment horizontal="center"/>
    </xf>
    <xf numFmtId="0" fontId="0" fillId="2" borderId="37" xfId="0" applyFill="1" applyBorder="1" applyAlignment="1">
      <alignment horizontal="center"/>
    </xf>
    <xf numFmtId="0" fontId="10" fillId="4" borderId="14" xfId="1" applyNumberFormat="1" applyBorder="1" applyAlignment="1">
      <alignment horizontal="center"/>
    </xf>
    <xf numFmtId="49" fontId="11" fillId="0" borderId="3" xfId="0" applyNumberFormat="1" applyFont="1" applyBorder="1" applyAlignment="1">
      <alignment horizontal="left" vertical="top" wrapText="1"/>
    </xf>
    <xf numFmtId="0" fontId="12" fillId="0" borderId="40" xfId="0" applyFont="1" applyBorder="1"/>
    <xf numFmtId="0" fontId="16" fillId="0" borderId="41" xfId="0" applyFont="1" applyBorder="1" applyAlignment="1">
      <alignment horizontal="center"/>
    </xf>
    <xf numFmtId="0" fontId="2" fillId="0" borderId="42" xfId="0" applyFont="1" applyBorder="1" applyAlignment="1">
      <alignment horizontal="left" vertical="center" wrapText="1"/>
    </xf>
    <xf numFmtId="0" fontId="0" fillId="2" borderId="42" xfId="0" applyFill="1" applyBorder="1" applyAlignment="1">
      <alignment wrapText="1"/>
    </xf>
    <xf numFmtId="0" fontId="12" fillId="0" borderId="43" xfId="0" applyFont="1" applyBorder="1"/>
    <xf numFmtId="0" fontId="15" fillId="0" borderId="42" xfId="0" applyFont="1" applyBorder="1" applyAlignment="1">
      <alignment horizontal="right" vertical="center"/>
    </xf>
    <xf numFmtId="0" fontId="15" fillId="0" borderId="42" xfId="0" applyFont="1" applyBorder="1" applyAlignment="1">
      <alignment vertical="center" wrapText="1"/>
    </xf>
    <xf numFmtId="0" fontId="0" fillId="2" borderId="39" xfId="0" applyFill="1" applyBorder="1" applyAlignment="1">
      <alignment wrapText="1"/>
    </xf>
    <xf numFmtId="0" fontId="0" fillId="2" borderId="40" xfId="0" applyFill="1" applyBorder="1" applyAlignment="1">
      <alignment wrapText="1"/>
    </xf>
    <xf numFmtId="0" fontId="12" fillId="0" borderId="43" xfId="0" applyFont="1" applyBorder="1" applyAlignment="1">
      <alignment wrapText="1"/>
    </xf>
    <xf numFmtId="0" fontId="15" fillId="0" borderId="0" xfId="0" applyFont="1" applyAlignment="1">
      <alignment horizontal="right" vertical="center"/>
    </xf>
    <xf numFmtId="0" fontId="2" fillId="0" borderId="14" xfId="0" applyFont="1" applyBorder="1" applyAlignment="1">
      <alignment horizontal="center" vertical="center" wrapText="1"/>
    </xf>
    <xf numFmtId="0" fontId="6" fillId="0" borderId="17" xfId="0" applyFont="1" applyBorder="1" applyAlignment="1">
      <alignment horizontal="left" vertical="center" wrapText="1"/>
    </xf>
    <xf numFmtId="0" fontId="10" fillId="4" borderId="35" xfId="1" applyNumberFormat="1" applyBorder="1" applyAlignment="1">
      <alignment horizontal="center"/>
    </xf>
    <xf numFmtId="0" fontId="10" fillId="4" borderId="36" xfId="1" applyNumberFormat="1" applyBorder="1" applyAlignment="1">
      <alignment horizontal="center"/>
    </xf>
    <xf numFmtId="0" fontId="10" fillId="4" borderId="24" xfId="1" applyNumberFormat="1" applyBorder="1" applyAlignment="1">
      <alignment horizontal="center"/>
    </xf>
    <xf numFmtId="0" fontId="10" fillId="4" borderId="12" xfId="1" applyNumberFormat="1" applyBorder="1" applyAlignment="1">
      <alignment horizontal="center"/>
    </xf>
    <xf numFmtId="0" fontId="10" fillId="4" borderId="6" xfId="1" applyNumberFormat="1" applyBorder="1" applyAlignment="1">
      <alignment horizontal="center"/>
    </xf>
    <xf numFmtId="0" fontId="10" fillId="4" borderId="7" xfId="1" applyNumberFormat="1" applyBorder="1" applyAlignment="1">
      <alignment horizontal="center"/>
    </xf>
    <xf numFmtId="0" fontId="0" fillId="2" borderId="41" xfId="0" applyFill="1" applyBorder="1" applyAlignment="1">
      <alignment horizontal="center"/>
    </xf>
    <xf numFmtId="0" fontId="15" fillId="0" borderId="11" xfId="0" applyFont="1" applyBorder="1" applyAlignment="1">
      <alignment vertical="center"/>
    </xf>
    <xf numFmtId="0" fontId="15" fillId="0" borderId="36" xfId="0" applyFont="1" applyBorder="1" applyAlignment="1">
      <alignment vertical="center"/>
    </xf>
    <xf numFmtId="0" fontId="15" fillId="0" borderId="24" xfId="0" applyFont="1" applyBorder="1" applyAlignment="1">
      <alignment vertical="center"/>
    </xf>
    <xf numFmtId="0" fontId="15" fillId="0" borderId="35" xfId="0" applyFont="1" applyBorder="1" applyAlignment="1">
      <alignment vertical="center"/>
    </xf>
    <xf numFmtId="0" fontId="6" fillId="0" borderId="14"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xf>
    <xf numFmtId="0" fontId="17" fillId="5" borderId="42" xfId="0" applyFont="1" applyFill="1" applyBorder="1" applyAlignment="1">
      <alignment vertical="center" wrapText="1"/>
    </xf>
    <xf numFmtId="0" fontId="19" fillId="5" borderId="40" xfId="0" applyFont="1" applyFill="1" applyBorder="1" applyAlignment="1">
      <alignment vertical="center" wrapText="1"/>
    </xf>
    <xf numFmtId="0" fontId="19" fillId="5" borderId="45" xfId="0" applyFont="1" applyFill="1" applyBorder="1" applyAlignment="1">
      <alignment horizontal="center" vertical="center" wrapText="1"/>
    </xf>
    <xf numFmtId="0" fontId="18" fillId="0" borderId="46" xfId="0" applyFont="1" applyBorder="1" applyAlignment="1">
      <alignment vertical="center" wrapText="1"/>
    </xf>
    <xf numFmtId="0" fontId="16" fillId="0" borderId="23" xfId="0" applyFont="1" applyBorder="1" applyAlignment="1">
      <alignment vertical="center" wrapText="1"/>
    </xf>
    <xf numFmtId="0" fontId="16" fillId="0" borderId="49" xfId="0" applyFont="1" applyBorder="1" applyAlignment="1">
      <alignment vertical="center" wrapText="1"/>
    </xf>
    <xf numFmtId="0" fontId="18" fillId="0" borderId="23" xfId="0" applyFont="1" applyBorder="1" applyAlignment="1">
      <alignment horizontal="left" vertical="center" wrapText="1"/>
    </xf>
    <xf numFmtId="0" fontId="21" fillId="0" borderId="0" xfId="0" applyFont="1" applyAlignment="1">
      <alignment horizontal="left" vertical="center" indent="4"/>
    </xf>
    <xf numFmtId="165" fontId="10" fillId="4" borderId="16" xfId="2" applyNumberFormat="1" applyFont="1" applyFill="1" applyBorder="1"/>
    <xf numFmtId="0" fontId="10" fillId="4" borderId="48" xfId="1" applyBorder="1" applyAlignment="1">
      <alignment horizontal="center" vertical="center" wrapText="1"/>
    </xf>
    <xf numFmtId="0" fontId="10" fillId="4" borderId="29" xfId="1" applyBorder="1" applyAlignment="1">
      <alignment horizontal="center" vertical="center" wrapText="1"/>
    </xf>
    <xf numFmtId="0" fontId="10" fillId="4" borderId="49" xfId="1" applyBorder="1" applyAlignment="1">
      <alignment horizontal="center" vertical="center" wrapText="1"/>
    </xf>
    <xf numFmtId="0" fontId="10" fillId="4" borderId="50" xfId="1" applyBorder="1" applyAlignment="1">
      <alignment horizontal="center" vertical="center" wrapText="1"/>
    </xf>
    <xf numFmtId="0" fontId="10" fillId="4" borderId="51" xfId="1" applyBorder="1" applyAlignment="1">
      <alignment horizontal="center" vertical="center" wrapText="1"/>
    </xf>
    <xf numFmtId="165" fontId="20" fillId="0" borderId="4" xfId="2" applyNumberFormat="1" applyFont="1" applyFill="1" applyBorder="1" applyAlignment="1">
      <alignment horizontal="right" wrapText="1"/>
    </xf>
    <xf numFmtId="164" fontId="20" fillId="0" borderId="4" xfId="0" applyNumberFormat="1" applyFont="1" applyBorder="1" applyAlignment="1">
      <alignment horizontal="right" wrapText="1"/>
    </xf>
    <xf numFmtId="166" fontId="20" fillId="0" borderId="8" xfId="2" applyNumberFormat="1" applyFont="1" applyFill="1" applyBorder="1" applyAlignment="1">
      <alignment horizontal="right" wrapText="1"/>
    </xf>
    <xf numFmtId="166" fontId="19" fillId="5" borderId="14" xfId="2" applyNumberFormat="1" applyFont="1" applyFill="1" applyBorder="1" applyAlignment="1">
      <alignment horizontal="right" wrapText="1"/>
    </xf>
    <xf numFmtId="165" fontId="20" fillId="0" borderId="11" xfId="2" applyNumberFormat="1" applyFont="1" applyFill="1" applyBorder="1" applyAlignment="1">
      <alignment horizontal="right" wrapText="1"/>
    </xf>
    <xf numFmtId="0" fontId="18" fillId="0" borderId="52" xfId="0" applyFont="1" applyBorder="1" applyAlignment="1">
      <alignment horizontal="right" wrapText="1"/>
    </xf>
    <xf numFmtId="0" fontId="18" fillId="0" borderId="53" xfId="0" applyFont="1" applyBorder="1" applyAlignment="1">
      <alignment horizontal="right" wrapText="1"/>
    </xf>
    <xf numFmtId="0" fontId="20" fillId="0" borderId="53" xfId="0" applyFont="1" applyBorder="1" applyAlignment="1">
      <alignment horizontal="right" wrapText="1"/>
    </xf>
    <xf numFmtId="6" fontId="20" fillId="0" borderId="54" xfId="0" applyNumberFormat="1" applyFont="1" applyBorder="1" applyAlignment="1">
      <alignment horizontal="right" wrapText="1"/>
    </xf>
    <xf numFmtId="0" fontId="10" fillId="4" borderId="0" xfId="1" applyNumberFormat="1" applyBorder="1" applyAlignment="1">
      <alignment horizontal="center"/>
    </xf>
    <xf numFmtId="0" fontId="1" fillId="2" borderId="2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55" xfId="0" applyBorder="1" applyAlignment="1">
      <alignment horizontal="center"/>
    </xf>
    <xf numFmtId="0" fontId="0" fillId="0" borderId="43" xfId="0" applyBorder="1" applyAlignment="1">
      <alignment horizontal="center"/>
    </xf>
    <xf numFmtId="0" fontId="10" fillId="4" borderId="20" xfId="1" applyBorder="1" applyAlignment="1">
      <alignment horizontal="center" vertical="center" wrapText="1"/>
    </xf>
    <xf numFmtId="0" fontId="10" fillId="4" borderId="46" xfId="1" applyBorder="1" applyAlignment="1">
      <alignment horizontal="center" vertical="center" wrapText="1"/>
    </xf>
    <xf numFmtId="0" fontId="10" fillId="4" borderId="47" xfId="1" applyBorder="1" applyAlignment="1">
      <alignment horizontal="center" vertical="center" wrapText="1"/>
    </xf>
    <xf numFmtId="0" fontId="10" fillId="4" borderId="23" xfId="1" applyBorder="1" applyAlignment="1">
      <alignment horizontal="center" vertical="center" wrapText="1"/>
    </xf>
    <xf numFmtId="2" fontId="1" fillId="0" borderId="48" xfId="0" applyNumberFormat="1" applyFont="1" applyBorder="1" applyAlignment="1">
      <alignment horizontal="center" vertical="center" wrapText="1"/>
    </xf>
    <xf numFmtId="2" fontId="1" fillId="0" borderId="29" xfId="0" applyNumberFormat="1" applyFont="1" applyBorder="1" applyAlignment="1">
      <alignment horizontal="center" vertical="center" wrapText="1"/>
    </xf>
    <xf numFmtId="0" fontId="11" fillId="0" borderId="35" xfId="0" applyFont="1" applyBorder="1" applyAlignment="1">
      <alignment wrapText="1"/>
    </xf>
    <xf numFmtId="0" fontId="11" fillId="0" borderId="36" xfId="0" applyFont="1" applyBorder="1" applyAlignment="1">
      <alignment wrapText="1"/>
    </xf>
    <xf numFmtId="2" fontId="1" fillId="0" borderId="12"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0" fontId="0" fillId="0" borderId="40" xfId="0" applyBorder="1" applyAlignment="1">
      <alignment horizontal="center" vertical="center"/>
    </xf>
    <xf numFmtId="0" fontId="0" fillId="0" borderId="22" xfId="0" applyBorder="1" applyAlignment="1">
      <alignment horizontal="center"/>
    </xf>
    <xf numFmtId="0" fontId="0" fillId="0" borderId="15" xfId="0" applyBorder="1" applyAlignment="1">
      <alignment horizontal="center"/>
    </xf>
    <xf numFmtId="0" fontId="1" fillId="2" borderId="31" xfId="0" applyFont="1" applyFill="1" applyBorder="1" applyAlignment="1">
      <alignment horizontal="center" vertical="center" wrapText="1"/>
    </xf>
    <xf numFmtId="0" fontId="0" fillId="0" borderId="40" xfId="0" applyBorder="1" applyAlignment="1">
      <alignment vertical="center"/>
    </xf>
    <xf numFmtId="2" fontId="1" fillId="0" borderId="16" xfId="0" applyNumberFormat="1" applyFont="1" applyBorder="1" applyAlignment="1">
      <alignment horizontal="center"/>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2" fontId="1" fillId="0" borderId="40" xfId="0" applyNumberFormat="1" applyFont="1" applyBorder="1" applyAlignment="1">
      <alignment horizontal="center"/>
    </xf>
    <xf numFmtId="0" fontId="1" fillId="2" borderId="54" xfId="0" applyFont="1" applyFill="1" applyBorder="1" applyAlignment="1">
      <alignment horizontal="center" vertical="center" wrapText="1"/>
    </xf>
    <xf numFmtId="2" fontId="1" fillId="0" borderId="52" xfId="0" applyNumberFormat="1" applyFont="1" applyBorder="1" applyAlignment="1">
      <alignment horizontal="center" vertical="center" wrapText="1"/>
    </xf>
    <xf numFmtId="2" fontId="1" fillId="0" borderId="53" xfId="0" applyNumberFormat="1" applyFont="1" applyBorder="1" applyAlignment="1">
      <alignment horizontal="center" vertical="center" wrapText="1"/>
    </xf>
    <xf numFmtId="0" fontId="1" fillId="2" borderId="30" xfId="0" applyFont="1" applyFill="1" applyBorder="1" applyAlignment="1">
      <alignment horizontal="center" vertical="center" wrapText="1"/>
    </xf>
    <xf numFmtId="0" fontId="0" fillId="0" borderId="56" xfId="0" applyBorder="1" applyAlignment="1">
      <alignment horizontal="center"/>
    </xf>
    <xf numFmtId="8" fontId="0" fillId="0" borderId="0" xfId="0" applyNumberFormat="1"/>
    <xf numFmtId="0" fontId="0" fillId="0" borderId="41" xfId="0" applyBorder="1" applyAlignment="1">
      <alignment horizontal="center"/>
    </xf>
    <xf numFmtId="0" fontId="17" fillId="2" borderId="35"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 fillId="2" borderId="35"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2" fillId="0" borderId="17" xfId="0" applyFont="1" applyBorder="1" applyAlignment="1">
      <alignment wrapText="1"/>
    </xf>
    <xf numFmtId="0" fontId="12" fillId="0" borderId="15" xfId="0" applyFont="1" applyBorder="1" applyAlignment="1">
      <alignment wrapText="1"/>
    </xf>
    <xf numFmtId="0" fontId="6" fillId="0" borderId="17"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xf>
    <xf numFmtId="0" fontId="2" fillId="0" borderId="42" xfId="0" applyFont="1" applyBorder="1" applyAlignment="1">
      <alignment horizontal="left" vertical="center" wrapText="1"/>
    </xf>
    <xf numFmtId="0" fontId="2" fillId="0" borderId="39" xfId="0" applyFont="1" applyBorder="1" applyAlignment="1">
      <alignment horizontal="left" vertical="center" wrapText="1"/>
    </xf>
    <xf numFmtId="0" fontId="2" fillId="0" borderId="40" xfId="0" applyFont="1" applyBorder="1" applyAlignment="1">
      <alignment horizontal="left" vertical="center" wrapText="1"/>
    </xf>
    <xf numFmtId="0" fontId="12" fillId="0" borderId="41" xfId="0" applyFont="1" applyBorder="1" applyAlignment="1">
      <alignment wrapText="1"/>
    </xf>
  </cellXfs>
  <cellStyles count="4">
    <cellStyle name="Currency" xfId="2" builtinId="4"/>
    <cellStyle name="Currency 2" xfId="3" xr:uid="{52187A4D-2AE9-4A2B-A9C4-B3F8F0E2B593}"/>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A21E-DDD2-40A9-8B03-062F5CD70A9A}">
  <sheetPr>
    <pageSetUpPr fitToPage="1"/>
  </sheetPr>
  <dimension ref="B1:G38"/>
  <sheetViews>
    <sheetView zoomScale="65" zoomScaleNormal="145" workbookViewId="0">
      <selection activeCell="C42" sqref="C42"/>
    </sheetView>
  </sheetViews>
  <sheetFormatPr defaultRowHeight="14.5" x14ac:dyDescent="0.35"/>
  <cols>
    <col min="1" max="1" width="2.1796875" customWidth="1"/>
    <col min="2" max="2" width="44" bestFit="1" customWidth="1"/>
    <col min="3" max="3" width="87.1796875" customWidth="1"/>
    <col min="4" max="4" width="15.81640625" bestFit="1" customWidth="1"/>
    <col min="5" max="5" width="15.26953125" customWidth="1"/>
    <col min="6" max="6" width="47" customWidth="1"/>
    <col min="7" max="7" width="36.453125" bestFit="1" customWidth="1"/>
  </cols>
  <sheetData>
    <row r="1" spans="2:7" ht="11.5" customHeight="1" thickBot="1" x14ac:dyDescent="0.4"/>
    <row r="2" spans="2:7" ht="62.5" thickBot="1" x14ac:dyDescent="0.4">
      <c r="B2" s="5" t="s">
        <v>0</v>
      </c>
      <c r="C2" s="5" t="s">
        <v>1</v>
      </c>
      <c r="D2" s="12" t="s">
        <v>2</v>
      </c>
      <c r="E2" s="9" t="s">
        <v>3</v>
      </c>
      <c r="F2" s="3"/>
      <c r="G2" s="3"/>
    </row>
    <row r="3" spans="2:7" ht="21" x14ac:dyDescent="0.5">
      <c r="B3" s="15" t="s">
        <v>4</v>
      </c>
      <c r="C3" s="6"/>
      <c r="D3" s="6"/>
      <c r="E3" s="4"/>
      <c r="F3" s="3"/>
    </row>
    <row r="4" spans="2:7" x14ac:dyDescent="0.35">
      <c r="B4" s="16" t="s">
        <v>5</v>
      </c>
      <c r="C4" s="7" t="s">
        <v>6</v>
      </c>
      <c r="D4" s="7" t="s">
        <v>7</v>
      </c>
      <c r="E4" s="10" t="s">
        <v>8</v>
      </c>
      <c r="F4" s="3"/>
    </row>
    <row r="5" spans="2:7" x14ac:dyDescent="0.35">
      <c r="B5" s="16" t="s">
        <v>9</v>
      </c>
      <c r="C5" s="7" t="s">
        <v>10</v>
      </c>
      <c r="D5" s="7" t="s">
        <v>7</v>
      </c>
      <c r="E5" s="10" t="s">
        <v>8</v>
      </c>
      <c r="F5" s="3"/>
    </row>
    <row r="6" spans="2:7" x14ac:dyDescent="0.35">
      <c r="B6" s="16" t="s">
        <v>11</v>
      </c>
      <c r="C6" s="7" t="s">
        <v>12</v>
      </c>
      <c r="D6" s="7" t="s">
        <v>7</v>
      </c>
      <c r="E6" s="10" t="s">
        <v>8</v>
      </c>
      <c r="F6" s="3"/>
    </row>
    <row r="7" spans="2:7" x14ac:dyDescent="0.35">
      <c r="B7" s="16" t="s">
        <v>13</v>
      </c>
      <c r="C7" s="7" t="s">
        <v>14</v>
      </c>
      <c r="D7" s="7" t="s">
        <v>7</v>
      </c>
      <c r="E7" s="10" t="s">
        <v>8</v>
      </c>
      <c r="F7" s="3"/>
    </row>
    <row r="8" spans="2:7" x14ac:dyDescent="0.35">
      <c r="B8" s="16" t="s">
        <v>15</v>
      </c>
      <c r="C8" s="7" t="s">
        <v>16</v>
      </c>
      <c r="D8" s="7" t="s">
        <v>17</v>
      </c>
      <c r="E8" s="10">
        <v>4</v>
      </c>
      <c r="F8" s="3"/>
    </row>
    <row r="9" spans="2:7" x14ac:dyDescent="0.35">
      <c r="B9" s="16" t="s">
        <v>18</v>
      </c>
      <c r="C9" s="7" t="s">
        <v>19</v>
      </c>
      <c r="D9" s="7" t="s">
        <v>7</v>
      </c>
      <c r="E9" s="10" t="s">
        <v>8</v>
      </c>
      <c r="F9" s="3"/>
    </row>
    <row r="10" spans="2:7" x14ac:dyDescent="0.35">
      <c r="B10" s="16" t="s">
        <v>20</v>
      </c>
      <c r="C10" s="7" t="s">
        <v>21</v>
      </c>
      <c r="D10" s="7" t="s">
        <v>7</v>
      </c>
      <c r="E10" s="10" t="s">
        <v>8</v>
      </c>
      <c r="F10" s="3"/>
    </row>
    <row r="11" spans="2:7" x14ac:dyDescent="0.35">
      <c r="B11" s="18" t="s">
        <v>22</v>
      </c>
      <c r="C11" s="8" t="s">
        <v>23</v>
      </c>
      <c r="D11" s="8" t="s">
        <v>7</v>
      </c>
      <c r="E11" s="19" t="s">
        <v>8</v>
      </c>
      <c r="F11" s="3"/>
    </row>
    <row r="12" spans="2:7" ht="15" thickBot="1" x14ac:dyDescent="0.4">
      <c r="B12" s="16" t="s">
        <v>24</v>
      </c>
      <c r="C12" s="7" t="s">
        <v>25</v>
      </c>
      <c r="D12" s="7" t="s">
        <v>17</v>
      </c>
      <c r="E12" s="10">
        <v>5</v>
      </c>
      <c r="F12" s="3"/>
    </row>
    <row r="13" spans="2:7" ht="21" x14ac:dyDescent="0.5">
      <c r="B13" s="23" t="s">
        <v>26</v>
      </c>
      <c r="C13" s="24"/>
      <c r="D13" s="24"/>
      <c r="E13" s="25"/>
      <c r="F13" s="3"/>
    </row>
    <row r="14" spans="2:7" x14ac:dyDescent="0.35">
      <c r="B14" s="16" t="s">
        <v>27</v>
      </c>
      <c r="C14" s="7" t="s">
        <v>28</v>
      </c>
      <c r="D14" s="7" t="s">
        <v>7</v>
      </c>
      <c r="E14" s="10" t="s">
        <v>8</v>
      </c>
      <c r="F14" s="3"/>
    </row>
    <row r="15" spans="2:7" ht="14.15" customHeight="1" x14ac:dyDescent="0.35">
      <c r="B15" s="16" t="s">
        <v>29</v>
      </c>
      <c r="C15" s="14" t="s">
        <v>30</v>
      </c>
      <c r="D15" s="7" t="s">
        <v>7</v>
      </c>
      <c r="E15" s="10" t="s">
        <v>8</v>
      </c>
      <c r="F15" s="3"/>
    </row>
    <row r="16" spans="2:7" x14ac:dyDescent="0.35">
      <c r="B16" s="16" t="s">
        <v>31</v>
      </c>
      <c r="C16" s="7" t="s">
        <v>32</v>
      </c>
      <c r="D16" s="7" t="s">
        <v>17</v>
      </c>
      <c r="E16" s="10">
        <v>4</v>
      </c>
      <c r="F16" s="3"/>
    </row>
    <row r="17" spans="2:6" x14ac:dyDescent="0.35">
      <c r="B17" s="16" t="s">
        <v>33</v>
      </c>
      <c r="C17" s="7" t="s">
        <v>34</v>
      </c>
      <c r="D17" s="7" t="s">
        <v>17</v>
      </c>
      <c r="E17" s="10">
        <v>1</v>
      </c>
      <c r="F17" s="3"/>
    </row>
    <row r="18" spans="2:6" x14ac:dyDescent="0.35">
      <c r="B18" s="16" t="s">
        <v>35</v>
      </c>
      <c r="C18" s="7" t="s">
        <v>36</v>
      </c>
      <c r="D18" s="7" t="s">
        <v>17</v>
      </c>
      <c r="E18" s="10">
        <v>1</v>
      </c>
      <c r="F18" s="3"/>
    </row>
    <row r="19" spans="2:6" ht="15" thickBot="1" x14ac:dyDescent="0.4">
      <c r="B19" s="17" t="s">
        <v>37</v>
      </c>
      <c r="C19" s="13" t="s">
        <v>38</v>
      </c>
      <c r="D19" s="13" t="s">
        <v>7</v>
      </c>
      <c r="E19" s="11" t="s">
        <v>8</v>
      </c>
      <c r="F19" s="3"/>
    </row>
    <row r="20" spans="2:6" ht="21" x14ac:dyDescent="0.5">
      <c r="B20" s="20" t="s">
        <v>39</v>
      </c>
      <c r="C20" s="21"/>
      <c r="D20" s="21"/>
      <c r="E20" s="22"/>
      <c r="F20" s="3"/>
    </row>
    <row r="21" spans="2:6" x14ac:dyDescent="0.35">
      <c r="B21" s="16" t="s">
        <v>40</v>
      </c>
      <c r="C21" s="7" t="s">
        <v>41</v>
      </c>
      <c r="D21" s="7" t="s">
        <v>7</v>
      </c>
      <c r="E21" s="10" t="s">
        <v>8</v>
      </c>
      <c r="F21" s="3"/>
    </row>
    <row r="22" spans="2:6" x14ac:dyDescent="0.35">
      <c r="B22" s="16" t="s">
        <v>42</v>
      </c>
      <c r="C22" s="7" t="s">
        <v>43</v>
      </c>
      <c r="D22" s="7" t="s">
        <v>7</v>
      </c>
      <c r="E22" s="10" t="s">
        <v>8</v>
      </c>
      <c r="F22" s="3"/>
    </row>
    <row r="23" spans="2:6" x14ac:dyDescent="0.35">
      <c r="B23" s="16" t="s">
        <v>44</v>
      </c>
      <c r="C23" s="7" t="s">
        <v>45</v>
      </c>
      <c r="D23" s="7" t="s">
        <v>7</v>
      </c>
      <c r="E23" s="10" t="s">
        <v>8</v>
      </c>
      <c r="F23" s="3"/>
    </row>
    <row r="24" spans="2:6" ht="15" thickBot="1" x14ac:dyDescent="0.4">
      <c r="B24" s="18" t="s">
        <v>46</v>
      </c>
      <c r="C24" s="8" t="s">
        <v>47</v>
      </c>
      <c r="D24" s="8" t="s">
        <v>17</v>
      </c>
      <c r="E24" s="19">
        <v>5</v>
      </c>
      <c r="F24" s="3"/>
    </row>
    <row r="25" spans="2:6" ht="21" x14ac:dyDescent="0.5">
      <c r="B25" s="23" t="s">
        <v>48</v>
      </c>
      <c r="C25" s="24"/>
      <c r="D25" s="24"/>
      <c r="E25" s="25"/>
      <c r="F25" s="3"/>
    </row>
    <row r="26" spans="2:6" x14ac:dyDescent="0.35">
      <c r="B26" s="16" t="s">
        <v>49</v>
      </c>
      <c r="C26" s="7" t="s">
        <v>50</v>
      </c>
      <c r="D26" s="7" t="s">
        <v>7</v>
      </c>
      <c r="E26" s="10" t="s">
        <v>8</v>
      </c>
      <c r="F26" s="3"/>
    </row>
    <row r="27" spans="2:6" x14ac:dyDescent="0.35">
      <c r="B27" s="16" t="s">
        <v>51</v>
      </c>
      <c r="C27" s="7" t="s">
        <v>52</v>
      </c>
      <c r="D27" s="7" t="s">
        <v>17</v>
      </c>
      <c r="E27" s="10">
        <v>3</v>
      </c>
      <c r="F27" s="3"/>
    </row>
    <row r="28" spans="2:6" x14ac:dyDescent="0.35">
      <c r="B28" s="16" t="s">
        <v>53</v>
      </c>
      <c r="C28" s="7" t="s">
        <v>54</v>
      </c>
      <c r="D28" s="7" t="s">
        <v>17</v>
      </c>
      <c r="E28" s="10">
        <v>4</v>
      </c>
      <c r="F28" s="3"/>
    </row>
    <row r="29" spans="2:6" x14ac:dyDescent="0.35">
      <c r="B29" s="16" t="s">
        <v>55</v>
      </c>
      <c r="C29" s="7" t="s">
        <v>56</v>
      </c>
      <c r="D29" s="7" t="s">
        <v>7</v>
      </c>
      <c r="E29" s="10" t="s">
        <v>8</v>
      </c>
      <c r="F29" s="3"/>
    </row>
    <row r="30" spans="2:6" ht="15" thickBot="1" x14ac:dyDescent="0.4">
      <c r="B30" s="17" t="s">
        <v>57</v>
      </c>
      <c r="C30" s="13" t="s">
        <v>58</v>
      </c>
      <c r="D30" s="13" t="s">
        <v>7</v>
      </c>
      <c r="E30" s="11" t="s">
        <v>8</v>
      </c>
      <c r="F30" s="3"/>
    </row>
    <row r="31" spans="2:6" ht="21" x14ac:dyDescent="0.5">
      <c r="B31" s="23" t="s">
        <v>59</v>
      </c>
      <c r="C31" s="24"/>
      <c r="D31" s="24"/>
      <c r="E31" s="25"/>
      <c r="F31" s="3"/>
    </row>
    <row r="32" spans="2:6" x14ac:dyDescent="0.35">
      <c r="B32" s="16" t="s">
        <v>60</v>
      </c>
      <c r="C32" s="7" t="s">
        <v>61</v>
      </c>
      <c r="D32" s="7" t="s">
        <v>7</v>
      </c>
      <c r="E32" s="10" t="s">
        <v>8</v>
      </c>
      <c r="F32" s="3"/>
    </row>
    <row r="33" spans="2:6" x14ac:dyDescent="0.35">
      <c r="B33" s="16" t="s">
        <v>62</v>
      </c>
      <c r="C33" s="7" t="s">
        <v>63</v>
      </c>
      <c r="D33" s="7" t="s">
        <v>17</v>
      </c>
      <c r="E33" s="10">
        <v>5</v>
      </c>
      <c r="F33" s="3"/>
    </row>
    <row r="34" spans="2:6" x14ac:dyDescent="0.35">
      <c r="B34" s="16" t="s">
        <v>64</v>
      </c>
      <c r="C34" s="7" t="s">
        <v>65</v>
      </c>
      <c r="D34" s="7" t="s">
        <v>17</v>
      </c>
      <c r="E34" s="10">
        <v>5</v>
      </c>
      <c r="F34" s="3"/>
    </row>
    <row r="35" spans="2:6" ht="15" thickBot="1" x14ac:dyDescent="0.4">
      <c r="B35" s="17" t="s">
        <v>66</v>
      </c>
      <c r="C35" s="13" t="s">
        <v>67</v>
      </c>
      <c r="D35" s="13" t="s">
        <v>7</v>
      </c>
      <c r="E35" s="11" t="s">
        <v>8</v>
      </c>
      <c r="F35" s="3"/>
    </row>
    <row r="36" spans="2:6" ht="21" x14ac:dyDescent="0.5">
      <c r="B36" s="20" t="s">
        <v>68</v>
      </c>
      <c r="C36" s="21"/>
      <c r="D36" s="21"/>
      <c r="E36" s="22"/>
      <c r="F36" s="3"/>
    </row>
    <row r="37" spans="2:6" x14ac:dyDescent="0.35">
      <c r="B37" s="16" t="s">
        <v>69</v>
      </c>
      <c r="C37" s="7" t="s">
        <v>70</v>
      </c>
      <c r="D37" s="7" t="s">
        <v>17</v>
      </c>
      <c r="E37" s="10">
        <v>4</v>
      </c>
      <c r="F37" s="3"/>
    </row>
    <row r="38" spans="2:6" ht="15" thickBot="1" x14ac:dyDescent="0.4">
      <c r="B38" s="17" t="s">
        <v>71</v>
      </c>
      <c r="C38" s="13" t="s">
        <v>72</v>
      </c>
      <c r="D38" s="13" t="s">
        <v>17</v>
      </c>
      <c r="E38" s="11">
        <v>5</v>
      </c>
      <c r="F38" s="3"/>
    </row>
  </sheetData>
  <phoneticPr fontId="4" type="noConversion"/>
  <pageMargins left="0.25" right="0.25"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E487C-6A10-4F9B-8F05-ACAB99F82ED6}">
  <sheetPr>
    <pageSetUpPr fitToPage="1"/>
  </sheetPr>
  <dimension ref="B1:G39"/>
  <sheetViews>
    <sheetView topLeftCell="A5" zoomScale="85" zoomScaleNormal="85" workbookViewId="0">
      <selection activeCell="E16" sqref="E16"/>
    </sheetView>
  </sheetViews>
  <sheetFormatPr defaultRowHeight="14.5" x14ac:dyDescent="0.35"/>
  <cols>
    <col min="1" max="1" width="2.1796875" customWidth="1"/>
    <col min="2" max="2" width="44" bestFit="1" customWidth="1"/>
    <col min="3" max="3" width="87.1796875" customWidth="1"/>
    <col min="4" max="4" width="15.81640625" bestFit="1" customWidth="1"/>
    <col min="5" max="5" width="15.26953125" customWidth="1"/>
    <col min="6" max="6" width="47" customWidth="1"/>
    <col min="7" max="7" width="36.453125" bestFit="1" customWidth="1"/>
  </cols>
  <sheetData>
    <row r="1" spans="2:7" ht="11.5" customHeight="1" thickBot="1" x14ac:dyDescent="0.4"/>
    <row r="2" spans="2:7" ht="62.5" thickBot="1" x14ac:dyDescent="0.4">
      <c r="B2" s="5" t="s">
        <v>0</v>
      </c>
      <c r="C2" s="5" t="s">
        <v>1</v>
      </c>
      <c r="D2" s="12" t="s">
        <v>2</v>
      </c>
      <c r="E2" s="9" t="s">
        <v>3</v>
      </c>
      <c r="F2" s="3" t="s">
        <v>73</v>
      </c>
      <c r="G2" s="3" t="s">
        <v>74</v>
      </c>
    </row>
    <row r="3" spans="2:7" ht="21" x14ac:dyDescent="0.5">
      <c r="B3" s="15" t="s">
        <v>4</v>
      </c>
      <c r="C3" s="6"/>
      <c r="D3" s="6"/>
      <c r="E3" s="4"/>
      <c r="F3" s="3" t="s">
        <v>75</v>
      </c>
    </row>
    <row r="4" spans="2:7" x14ac:dyDescent="0.35">
      <c r="B4" s="16" t="s">
        <v>5</v>
      </c>
      <c r="C4" s="7" t="s">
        <v>6</v>
      </c>
      <c r="D4" s="7" t="s">
        <v>7</v>
      </c>
      <c r="E4" s="10" t="s">
        <v>8</v>
      </c>
      <c r="F4" s="3" t="s">
        <v>76</v>
      </c>
    </row>
    <row r="5" spans="2:7" x14ac:dyDescent="0.35">
      <c r="B5" s="16" t="s">
        <v>9</v>
      </c>
      <c r="C5" s="7" t="s">
        <v>10</v>
      </c>
      <c r="D5" s="7" t="s">
        <v>7</v>
      </c>
      <c r="E5" s="10" t="s">
        <v>8</v>
      </c>
      <c r="F5" s="3" t="s">
        <v>77</v>
      </c>
    </row>
    <row r="6" spans="2:7" x14ac:dyDescent="0.35">
      <c r="B6" s="16" t="s">
        <v>11</v>
      </c>
      <c r="C6" s="7" t="s">
        <v>12</v>
      </c>
      <c r="D6" s="7" t="s">
        <v>7</v>
      </c>
      <c r="E6" s="10" t="s">
        <v>8</v>
      </c>
      <c r="F6" s="3" t="s">
        <v>77</v>
      </c>
    </row>
    <row r="7" spans="2:7" x14ac:dyDescent="0.35">
      <c r="B7" s="16" t="s">
        <v>13</v>
      </c>
      <c r="C7" s="7" t="s">
        <v>14</v>
      </c>
      <c r="D7" s="7" t="s">
        <v>7</v>
      </c>
      <c r="E7" s="10" t="s">
        <v>8</v>
      </c>
      <c r="F7" s="3" t="s">
        <v>78</v>
      </c>
    </row>
    <row r="8" spans="2:7" x14ac:dyDescent="0.35">
      <c r="B8" s="16" t="s">
        <v>15</v>
      </c>
      <c r="C8" s="7" t="s">
        <v>16</v>
      </c>
      <c r="D8" s="7" t="s">
        <v>17</v>
      </c>
      <c r="E8" s="10">
        <v>4</v>
      </c>
      <c r="F8" s="3" t="s">
        <v>77</v>
      </c>
    </row>
    <row r="9" spans="2:7" x14ac:dyDescent="0.35">
      <c r="B9" s="16" t="s">
        <v>18</v>
      </c>
      <c r="C9" s="7" t="s">
        <v>19</v>
      </c>
      <c r="D9" s="7" t="s">
        <v>7</v>
      </c>
      <c r="E9" s="10" t="s">
        <v>8</v>
      </c>
      <c r="F9" s="3" t="s">
        <v>77</v>
      </c>
    </row>
    <row r="10" spans="2:7" x14ac:dyDescent="0.35">
      <c r="B10" s="16" t="s">
        <v>20</v>
      </c>
      <c r="C10" s="7" t="s">
        <v>21</v>
      </c>
      <c r="D10" s="7" t="s">
        <v>7</v>
      </c>
      <c r="E10" s="10" t="s">
        <v>8</v>
      </c>
      <c r="F10" s="3" t="s">
        <v>79</v>
      </c>
    </row>
    <row r="11" spans="2:7" x14ac:dyDescent="0.35">
      <c r="B11" s="18" t="s">
        <v>22</v>
      </c>
      <c r="C11" s="8" t="s">
        <v>23</v>
      </c>
      <c r="D11" s="8" t="s">
        <v>7</v>
      </c>
      <c r="E11" s="19" t="s">
        <v>8</v>
      </c>
      <c r="F11" s="3" t="s">
        <v>77</v>
      </c>
    </row>
    <row r="12" spans="2:7" ht="15" thickBot="1" x14ac:dyDescent="0.4">
      <c r="B12" s="16" t="s">
        <v>24</v>
      </c>
      <c r="C12" s="7" t="s">
        <v>25</v>
      </c>
      <c r="D12" s="29" t="s">
        <v>7</v>
      </c>
      <c r="E12" s="10" t="s">
        <v>8</v>
      </c>
      <c r="F12" s="3" t="s">
        <v>77</v>
      </c>
    </row>
    <row r="13" spans="2:7" ht="21" x14ac:dyDescent="0.5">
      <c r="B13" s="23" t="s">
        <v>26</v>
      </c>
      <c r="C13" s="24"/>
      <c r="D13" s="24"/>
      <c r="E13" s="25"/>
      <c r="F13" s="3" t="s">
        <v>75</v>
      </c>
    </row>
    <row r="14" spans="2:7" x14ac:dyDescent="0.35">
      <c r="B14" s="16" t="s">
        <v>27</v>
      </c>
      <c r="C14" s="7" t="s">
        <v>28</v>
      </c>
      <c r="D14" s="7" t="s">
        <v>7</v>
      </c>
      <c r="E14" s="10" t="s">
        <v>8</v>
      </c>
      <c r="F14" s="3" t="s">
        <v>79</v>
      </c>
    </row>
    <row r="15" spans="2:7" ht="14.15" customHeight="1" x14ac:dyDescent="0.35">
      <c r="B15" s="16" t="s">
        <v>29</v>
      </c>
      <c r="C15" s="14" t="s">
        <v>30</v>
      </c>
      <c r="D15" s="7" t="s">
        <v>7</v>
      </c>
      <c r="E15" s="10" t="s">
        <v>8</v>
      </c>
      <c r="F15" s="3" t="s">
        <v>79</v>
      </c>
    </row>
    <row r="16" spans="2:7" x14ac:dyDescent="0.35">
      <c r="B16" s="16" t="s">
        <v>31</v>
      </c>
      <c r="C16" s="7" t="s">
        <v>32</v>
      </c>
      <c r="D16" s="7" t="s">
        <v>17</v>
      </c>
      <c r="E16" s="10">
        <v>4</v>
      </c>
      <c r="F16" s="3" t="s">
        <v>79</v>
      </c>
    </row>
    <row r="17" spans="2:6" x14ac:dyDescent="0.35">
      <c r="B17" s="16" t="s">
        <v>33</v>
      </c>
      <c r="C17" s="7" t="s">
        <v>34</v>
      </c>
      <c r="D17" s="7" t="s">
        <v>17</v>
      </c>
      <c r="E17" s="10">
        <v>1</v>
      </c>
      <c r="F17" s="3" t="s">
        <v>79</v>
      </c>
    </row>
    <row r="18" spans="2:6" x14ac:dyDescent="0.35">
      <c r="B18" s="16" t="s">
        <v>35</v>
      </c>
      <c r="C18" s="7" t="s">
        <v>36</v>
      </c>
      <c r="D18" s="7" t="s">
        <v>17</v>
      </c>
      <c r="E18" s="10">
        <v>1</v>
      </c>
      <c r="F18" s="3" t="s">
        <v>79</v>
      </c>
    </row>
    <row r="19" spans="2:6" x14ac:dyDescent="0.35">
      <c r="B19" s="16" t="s">
        <v>37</v>
      </c>
      <c r="C19" s="7" t="s">
        <v>38</v>
      </c>
      <c r="D19" s="7" t="s">
        <v>7</v>
      </c>
      <c r="E19" s="10" t="s">
        <v>8</v>
      </c>
      <c r="F19" s="3" t="s">
        <v>79</v>
      </c>
    </row>
    <row r="20" spans="2:6" ht="15" thickBot="1" x14ac:dyDescent="0.4">
      <c r="B20" s="26" t="s">
        <v>80</v>
      </c>
      <c r="C20" s="27" t="s">
        <v>81</v>
      </c>
      <c r="D20" s="27" t="s">
        <v>17</v>
      </c>
      <c r="E20" s="28"/>
      <c r="F20" s="3"/>
    </row>
    <row r="21" spans="2:6" ht="21" x14ac:dyDescent="0.5">
      <c r="B21" s="20" t="s">
        <v>39</v>
      </c>
      <c r="C21" s="21"/>
      <c r="D21" s="21"/>
      <c r="E21" s="22"/>
      <c r="F21" s="3" t="s">
        <v>75</v>
      </c>
    </row>
    <row r="22" spans="2:6" x14ac:dyDescent="0.35">
      <c r="B22" s="16" t="s">
        <v>40</v>
      </c>
      <c r="C22" s="7" t="s">
        <v>41</v>
      </c>
      <c r="D22" s="7" t="s">
        <v>7</v>
      </c>
      <c r="E22" s="10" t="s">
        <v>8</v>
      </c>
      <c r="F22" s="3" t="s">
        <v>82</v>
      </c>
    </row>
    <row r="23" spans="2:6" x14ac:dyDescent="0.35">
      <c r="B23" s="16" t="s">
        <v>42</v>
      </c>
      <c r="C23" s="7" t="s">
        <v>43</v>
      </c>
      <c r="D23" s="7" t="s">
        <v>7</v>
      </c>
      <c r="E23" s="10" t="s">
        <v>8</v>
      </c>
      <c r="F23" s="3" t="s">
        <v>82</v>
      </c>
    </row>
    <row r="24" spans="2:6" x14ac:dyDescent="0.35">
      <c r="B24" s="16" t="s">
        <v>44</v>
      </c>
      <c r="C24" s="7" t="s">
        <v>45</v>
      </c>
      <c r="D24" s="7" t="s">
        <v>7</v>
      </c>
      <c r="E24" s="10" t="s">
        <v>8</v>
      </c>
      <c r="F24" s="3" t="s">
        <v>82</v>
      </c>
    </row>
    <row r="25" spans="2:6" ht="15" thickBot="1" x14ac:dyDescent="0.4">
      <c r="B25" s="18" t="s">
        <v>46</v>
      </c>
      <c r="C25" s="8" t="s">
        <v>47</v>
      </c>
      <c r="D25" s="8" t="s">
        <v>17</v>
      </c>
      <c r="E25" s="19">
        <v>5</v>
      </c>
      <c r="F25" s="3" t="s">
        <v>82</v>
      </c>
    </row>
    <row r="26" spans="2:6" ht="21" x14ac:dyDescent="0.5">
      <c r="B26" s="23" t="s">
        <v>48</v>
      </c>
      <c r="C26" s="24"/>
      <c r="D26" s="24"/>
      <c r="E26" s="25"/>
      <c r="F26" s="3" t="s">
        <v>75</v>
      </c>
    </row>
    <row r="27" spans="2:6" x14ac:dyDescent="0.35">
      <c r="B27" s="16" t="s">
        <v>49</v>
      </c>
      <c r="C27" s="7" t="s">
        <v>50</v>
      </c>
      <c r="D27" s="7" t="s">
        <v>7</v>
      </c>
      <c r="E27" s="10" t="s">
        <v>8</v>
      </c>
      <c r="F27" s="3" t="s">
        <v>82</v>
      </c>
    </row>
    <row r="28" spans="2:6" x14ac:dyDescent="0.35">
      <c r="B28" s="16" t="s">
        <v>51</v>
      </c>
      <c r="C28" s="7" t="s">
        <v>52</v>
      </c>
      <c r="D28" s="7" t="s">
        <v>17</v>
      </c>
      <c r="E28" s="10">
        <v>3</v>
      </c>
      <c r="F28" s="3" t="s">
        <v>82</v>
      </c>
    </row>
    <row r="29" spans="2:6" x14ac:dyDescent="0.35">
      <c r="B29" s="16" t="s">
        <v>53</v>
      </c>
      <c r="C29" s="7" t="s">
        <v>54</v>
      </c>
      <c r="D29" s="7" t="s">
        <v>17</v>
      </c>
      <c r="E29" s="10">
        <v>4</v>
      </c>
      <c r="F29" s="3" t="s">
        <v>82</v>
      </c>
    </row>
    <row r="30" spans="2:6" x14ac:dyDescent="0.35">
      <c r="B30" s="16" t="s">
        <v>55</v>
      </c>
      <c r="C30" s="7" t="s">
        <v>56</v>
      </c>
      <c r="D30" s="7" t="s">
        <v>7</v>
      </c>
      <c r="E30" s="10" t="s">
        <v>8</v>
      </c>
      <c r="F30" s="3" t="s">
        <v>82</v>
      </c>
    </row>
    <row r="31" spans="2:6" ht="15" thickBot="1" x14ac:dyDescent="0.4">
      <c r="B31" s="17" t="s">
        <v>57</v>
      </c>
      <c r="C31" s="13" t="s">
        <v>58</v>
      </c>
      <c r="D31" s="13" t="s">
        <v>7</v>
      </c>
      <c r="E31" s="11" t="s">
        <v>8</v>
      </c>
      <c r="F31" s="3" t="s">
        <v>82</v>
      </c>
    </row>
    <row r="32" spans="2:6" ht="21" x14ac:dyDescent="0.5">
      <c r="B32" s="23" t="s">
        <v>59</v>
      </c>
      <c r="C32" s="24"/>
      <c r="D32" s="24"/>
      <c r="E32" s="25"/>
      <c r="F32" s="3" t="s">
        <v>75</v>
      </c>
    </row>
    <row r="33" spans="2:6" x14ac:dyDescent="0.35">
      <c r="B33" s="16" t="s">
        <v>60</v>
      </c>
      <c r="C33" s="7" t="s">
        <v>61</v>
      </c>
      <c r="D33" s="7" t="s">
        <v>7</v>
      </c>
      <c r="E33" s="10" t="s">
        <v>8</v>
      </c>
      <c r="F33" s="3" t="s">
        <v>82</v>
      </c>
    </row>
    <row r="34" spans="2:6" x14ac:dyDescent="0.35">
      <c r="B34" s="16" t="s">
        <v>62</v>
      </c>
      <c r="C34" s="7" t="s">
        <v>63</v>
      </c>
      <c r="D34" s="7" t="s">
        <v>17</v>
      </c>
      <c r="E34" s="10">
        <v>5</v>
      </c>
      <c r="F34" s="3" t="s">
        <v>82</v>
      </c>
    </row>
    <row r="35" spans="2:6" x14ac:dyDescent="0.35">
      <c r="B35" s="16" t="s">
        <v>64</v>
      </c>
      <c r="C35" s="7" t="s">
        <v>65</v>
      </c>
      <c r="D35" s="7" t="s">
        <v>17</v>
      </c>
      <c r="E35" s="10">
        <v>5</v>
      </c>
      <c r="F35" s="3" t="s">
        <v>82</v>
      </c>
    </row>
    <row r="36" spans="2:6" ht="15" thickBot="1" x14ac:dyDescent="0.4">
      <c r="B36" s="17" t="s">
        <v>66</v>
      </c>
      <c r="C36" s="13" t="s">
        <v>67</v>
      </c>
      <c r="D36" s="13" t="s">
        <v>7</v>
      </c>
      <c r="E36" s="11" t="s">
        <v>8</v>
      </c>
      <c r="F36" s="3" t="s">
        <v>82</v>
      </c>
    </row>
    <row r="37" spans="2:6" ht="21" x14ac:dyDescent="0.5">
      <c r="B37" s="20" t="s">
        <v>68</v>
      </c>
      <c r="C37" s="21"/>
      <c r="D37" s="21"/>
      <c r="E37" s="22"/>
      <c r="F37" s="3" t="s">
        <v>75</v>
      </c>
    </row>
    <row r="38" spans="2:6" x14ac:dyDescent="0.35">
      <c r="B38" s="16" t="s">
        <v>69</v>
      </c>
      <c r="C38" s="7" t="s">
        <v>70</v>
      </c>
      <c r="D38" s="7" t="s">
        <v>17</v>
      </c>
      <c r="E38" s="10">
        <v>4</v>
      </c>
      <c r="F38" s="3" t="s">
        <v>82</v>
      </c>
    </row>
    <row r="39" spans="2:6" ht="15" thickBot="1" x14ac:dyDescent="0.4">
      <c r="B39" s="17" t="s">
        <v>71</v>
      </c>
      <c r="C39" s="13" t="s">
        <v>72</v>
      </c>
      <c r="D39" s="13" t="s">
        <v>17</v>
      </c>
      <c r="E39" s="11">
        <v>5</v>
      </c>
      <c r="F39" s="3" t="s">
        <v>82</v>
      </c>
    </row>
  </sheetData>
  <pageMargins left="0.25" right="0.25" top="0.75" bottom="0.75" header="0.3" footer="0.3"/>
  <pageSetup paperSize="9" scale="78"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CF839-7B04-4680-8F58-771071B89BE5}">
  <sheetPr>
    <pageSetUpPr fitToPage="1"/>
  </sheetPr>
  <dimension ref="B1:M41"/>
  <sheetViews>
    <sheetView tabSelected="1" zoomScale="62" zoomScaleNormal="85" workbookViewId="0">
      <pane xSplit="3" topLeftCell="D1" activePane="topRight" state="frozen"/>
      <selection pane="topRight" activeCell="R10" sqref="R10"/>
    </sheetView>
  </sheetViews>
  <sheetFormatPr defaultRowHeight="14.5" x14ac:dyDescent="0.35"/>
  <cols>
    <col min="1" max="1" width="1.7265625" customWidth="1"/>
    <col min="2" max="2" width="38.81640625" bestFit="1" customWidth="1"/>
    <col min="3" max="3" width="80.26953125" style="51" bestFit="1" customWidth="1"/>
    <col min="4" max="4" width="13.6328125" bestFit="1" customWidth="1"/>
    <col min="5" max="5" width="10.6328125" bestFit="1" customWidth="1"/>
    <col min="6" max="6" width="15.36328125" bestFit="1" customWidth="1"/>
    <col min="7" max="7" width="10.6328125" bestFit="1" customWidth="1"/>
    <col min="8" max="8" width="13.08984375" bestFit="1" customWidth="1"/>
    <col min="9" max="9" width="10.6328125" bestFit="1" customWidth="1"/>
    <col min="10" max="10" width="15.08984375" bestFit="1" customWidth="1"/>
    <col min="11" max="11" width="10.6328125" bestFit="1" customWidth="1"/>
    <col min="12" max="12" width="15.08984375" bestFit="1" customWidth="1"/>
    <col min="13" max="13" width="10.6328125" bestFit="1" customWidth="1"/>
  </cols>
  <sheetData>
    <row r="1" spans="2:13" ht="7.5" customHeight="1" thickBot="1" x14ac:dyDescent="0.4"/>
    <row r="2" spans="2:13" ht="21.5" thickBot="1" x14ac:dyDescent="0.4">
      <c r="B2" s="177" t="s">
        <v>0</v>
      </c>
      <c r="C2" s="180" t="s">
        <v>1</v>
      </c>
      <c r="D2" s="175" t="s">
        <v>83</v>
      </c>
      <c r="E2" s="176"/>
      <c r="F2" s="175" t="s">
        <v>84</v>
      </c>
      <c r="G2" s="176"/>
      <c r="H2" s="175" t="s">
        <v>85</v>
      </c>
      <c r="I2" s="176"/>
      <c r="J2" s="175" t="s">
        <v>86</v>
      </c>
      <c r="K2" s="176"/>
      <c r="L2" s="175" t="s">
        <v>87</v>
      </c>
      <c r="M2" s="176"/>
    </row>
    <row r="3" spans="2:13" ht="16" thickBot="1" x14ac:dyDescent="0.4">
      <c r="B3" s="178"/>
      <c r="C3" s="181"/>
      <c r="D3" s="173" t="s">
        <v>140</v>
      </c>
      <c r="E3" s="174"/>
      <c r="F3" s="173" t="s">
        <v>140</v>
      </c>
      <c r="G3" s="174"/>
      <c r="H3" s="173" t="s">
        <v>140</v>
      </c>
      <c r="I3" s="174"/>
      <c r="J3" s="173" t="s">
        <v>140</v>
      </c>
      <c r="K3" s="174"/>
      <c r="L3" s="173" t="s">
        <v>140</v>
      </c>
      <c r="M3" s="174"/>
    </row>
    <row r="4" spans="2:13" ht="47" thickBot="1" x14ac:dyDescent="0.4">
      <c r="B4" s="179"/>
      <c r="C4" s="182"/>
      <c r="D4" s="79" t="s">
        <v>139</v>
      </c>
      <c r="E4" s="63" t="s">
        <v>145</v>
      </c>
      <c r="F4" s="79" t="s">
        <v>139</v>
      </c>
      <c r="G4" s="63" t="s">
        <v>145</v>
      </c>
      <c r="H4" s="79" t="s">
        <v>139</v>
      </c>
      <c r="I4" s="63" t="s">
        <v>145</v>
      </c>
      <c r="J4" s="79" t="s">
        <v>139</v>
      </c>
      <c r="K4" s="63" t="s">
        <v>145</v>
      </c>
      <c r="L4" s="79" t="s">
        <v>139</v>
      </c>
      <c r="M4" s="63" t="s">
        <v>145</v>
      </c>
    </row>
    <row r="5" spans="2:13" ht="42.5" thickBot="1" x14ac:dyDescent="0.55000000000000004">
      <c r="B5" s="58" t="s">
        <v>88</v>
      </c>
      <c r="C5" s="83"/>
      <c r="D5" s="6"/>
      <c r="E5" s="4"/>
      <c r="F5" s="6"/>
      <c r="G5" s="4"/>
      <c r="H5" s="6"/>
      <c r="I5" s="4"/>
      <c r="J5" s="6"/>
      <c r="K5" s="4"/>
      <c r="L5" s="6"/>
      <c r="M5" s="4"/>
    </row>
    <row r="6" spans="2:13" x14ac:dyDescent="0.35">
      <c r="B6" s="55" t="s">
        <v>5</v>
      </c>
      <c r="C6" s="64" t="s">
        <v>89</v>
      </c>
      <c r="D6" s="93"/>
      <c r="E6" s="69"/>
      <c r="F6" s="96"/>
      <c r="G6" s="69"/>
      <c r="H6" s="72"/>
      <c r="I6" s="69"/>
      <c r="J6" s="72"/>
      <c r="K6" s="69"/>
      <c r="L6" s="93"/>
      <c r="M6" s="69"/>
    </row>
    <row r="7" spans="2:13" x14ac:dyDescent="0.35">
      <c r="B7" s="56" t="s">
        <v>9</v>
      </c>
      <c r="C7" s="65" t="s">
        <v>90</v>
      </c>
      <c r="D7" s="94"/>
      <c r="E7" s="71"/>
      <c r="F7" s="97"/>
      <c r="G7" s="71"/>
      <c r="H7" s="75"/>
      <c r="I7" s="71"/>
      <c r="J7" s="75"/>
      <c r="K7" s="71"/>
      <c r="L7" s="94"/>
      <c r="M7" s="71"/>
    </row>
    <row r="8" spans="2:13" x14ac:dyDescent="0.35">
      <c r="B8" s="56" t="s">
        <v>11</v>
      </c>
      <c r="C8" s="65" t="s">
        <v>91</v>
      </c>
      <c r="D8" s="94"/>
      <c r="E8" s="71"/>
      <c r="F8" s="97"/>
      <c r="G8" s="71"/>
      <c r="H8" s="75"/>
      <c r="I8" s="71"/>
      <c r="J8" s="75"/>
      <c r="K8" s="71"/>
      <c r="L8" s="94"/>
      <c r="M8" s="71"/>
    </row>
    <row r="9" spans="2:13" x14ac:dyDescent="0.35">
      <c r="B9" s="56" t="s">
        <v>13</v>
      </c>
      <c r="C9" s="65" t="s">
        <v>92</v>
      </c>
      <c r="D9" s="94"/>
      <c r="E9" s="71"/>
      <c r="F9" s="97"/>
      <c r="G9" s="71"/>
      <c r="H9" s="75"/>
      <c r="I9" s="71"/>
      <c r="J9" s="75"/>
      <c r="K9" s="71"/>
      <c r="L9" s="94"/>
      <c r="M9" s="71"/>
    </row>
    <row r="10" spans="2:13" ht="15" thickBot="1" x14ac:dyDescent="0.4">
      <c r="B10" s="56" t="s">
        <v>15</v>
      </c>
      <c r="C10" s="65" t="s">
        <v>93</v>
      </c>
      <c r="D10" s="95"/>
      <c r="E10" s="70"/>
      <c r="F10" s="98"/>
      <c r="G10" s="70"/>
      <c r="H10" s="76"/>
      <c r="I10" s="70"/>
      <c r="J10" s="76"/>
      <c r="K10" s="70"/>
      <c r="L10" s="95"/>
      <c r="M10" s="70"/>
    </row>
    <row r="11" spans="2:13" ht="42.5" thickBot="1" x14ac:dyDescent="0.55000000000000004">
      <c r="B11" s="59" t="s">
        <v>96</v>
      </c>
      <c r="C11" s="67"/>
      <c r="D11" s="77"/>
      <c r="E11" s="66"/>
      <c r="F11" s="77"/>
      <c r="G11" s="66"/>
      <c r="H11" s="77"/>
      <c r="I11" s="66"/>
      <c r="J11" s="77"/>
      <c r="K11" s="66"/>
      <c r="L11" s="77"/>
      <c r="M11" s="66"/>
    </row>
    <row r="12" spans="2:13" x14ac:dyDescent="0.35">
      <c r="B12" s="60" t="s">
        <v>27</v>
      </c>
      <c r="C12" s="64" t="s">
        <v>97</v>
      </c>
      <c r="D12" s="93"/>
      <c r="E12" s="69"/>
      <c r="F12" s="96"/>
      <c r="G12" s="69"/>
      <c r="H12" s="72"/>
      <c r="I12" s="69"/>
      <c r="J12" s="72"/>
      <c r="K12" s="69"/>
      <c r="L12" s="93"/>
      <c r="M12" s="69"/>
    </row>
    <row r="13" spans="2:13" x14ac:dyDescent="0.35">
      <c r="B13" s="56" t="s">
        <v>29</v>
      </c>
      <c r="C13" s="65" t="s">
        <v>98</v>
      </c>
      <c r="D13" s="94"/>
      <c r="E13" s="71"/>
      <c r="F13" s="97"/>
      <c r="G13" s="71"/>
      <c r="H13" s="75"/>
      <c r="I13" s="71"/>
      <c r="J13" s="75"/>
      <c r="K13" s="71"/>
      <c r="L13" s="94"/>
      <c r="M13" s="71"/>
    </row>
    <row r="14" spans="2:13" ht="29" x14ac:dyDescent="0.35">
      <c r="B14" s="56" t="s">
        <v>31</v>
      </c>
      <c r="C14" s="65" t="s">
        <v>99</v>
      </c>
      <c r="D14" s="94"/>
      <c r="E14" s="71"/>
      <c r="F14" s="94"/>
      <c r="G14" s="71"/>
      <c r="H14" s="75"/>
      <c r="I14" s="71"/>
      <c r="J14" s="75"/>
      <c r="K14" s="71"/>
      <c r="L14" s="94"/>
      <c r="M14" s="71"/>
    </row>
    <row r="15" spans="2:13" ht="15" thickBot="1" x14ac:dyDescent="0.4">
      <c r="B15" s="56" t="s">
        <v>33</v>
      </c>
      <c r="C15" s="65" t="s">
        <v>100</v>
      </c>
      <c r="D15" s="95"/>
      <c r="E15" s="70"/>
      <c r="F15" s="95"/>
      <c r="G15" s="70"/>
      <c r="H15" s="76"/>
      <c r="I15" s="70"/>
      <c r="J15" s="76"/>
      <c r="K15" s="70"/>
      <c r="L15" s="95"/>
      <c r="M15" s="70"/>
    </row>
    <row r="16" spans="2:13" ht="21.5" thickBot="1" x14ac:dyDescent="0.55000000000000004">
      <c r="B16" s="61" t="s">
        <v>39</v>
      </c>
      <c r="C16" s="67"/>
      <c r="D16" s="77"/>
      <c r="E16" s="66"/>
      <c r="F16" s="77"/>
      <c r="G16" s="66"/>
      <c r="H16" s="77"/>
      <c r="I16" s="66"/>
      <c r="J16" s="77"/>
      <c r="K16" s="66"/>
      <c r="L16" s="77"/>
      <c r="M16" s="66"/>
    </row>
    <row r="17" spans="2:13" x14ac:dyDescent="0.35">
      <c r="B17" s="60" t="s">
        <v>40</v>
      </c>
      <c r="C17" s="64" t="s">
        <v>105</v>
      </c>
      <c r="D17" s="93"/>
      <c r="E17" s="69"/>
      <c r="F17" s="93"/>
      <c r="G17" s="69"/>
      <c r="H17" s="72"/>
      <c r="I17" s="69"/>
      <c r="J17" s="72"/>
      <c r="K17" s="69"/>
      <c r="L17" s="93"/>
      <c r="M17" s="69"/>
    </row>
    <row r="18" spans="2:13" ht="15" thickBot="1" x14ac:dyDescent="0.4">
      <c r="B18" s="56" t="s">
        <v>42</v>
      </c>
      <c r="C18" s="65" t="s">
        <v>106</v>
      </c>
      <c r="D18" s="95"/>
      <c r="E18" s="70"/>
      <c r="F18" s="95"/>
      <c r="G18" s="70"/>
      <c r="H18" s="76"/>
      <c r="I18" s="70"/>
      <c r="J18" s="76"/>
      <c r="K18" s="70"/>
      <c r="L18" s="95"/>
      <c r="M18" s="70"/>
    </row>
    <row r="19" spans="2:13" ht="42.5" thickBot="1" x14ac:dyDescent="0.55000000000000004">
      <c r="B19" s="59" t="s">
        <v>109</v>
      </c>
      <c r="C19" s="67"/>
      <c r="D19" s="74"/>
      <c r="E19" s="99"/>
      <c r="F19" s="74"/>
      <c r="G19" s="99"/>
      <c r="H19" s="74"/>
      <c r="I19" s="99"/>
      <c r="J19" s="74"/>
      <c r="K19" s="99"/>
      <c r="L19" s="74"/>
      <c r="M19" s="99"/>
    </row>
    <row r="20" spans="2:13" ht="15" thickBot="1" x14ac:dyDescent="0.4">
      <c r="B20" s="85" t="s">
        <v>49</v>
      </c>
      <c r="C20" s="86" t="s">
        <v>110</v>
      </c>
      <c r="D20" s="78"/>
      <c r="E20" s="68"/>
      <c r="F20" s="78"/>
      <c r="G20" s="68"/>
      <c r="H20" s="78"/>
      <c r="I20" s="68"/>
      <c r="J20" s="78"/>
      <c r="K20" s="68"/>
      <c r="L20" s="78"/>
      <c r="M20" s="68"/>
    </row>
    <row r="21" spans="2:13" s="73" customFormat="1" ht="56" customHeight="1" thickBot="1" x14ac:dyDescent="0.5">
      <c r="B21" s="171" t="s">
        <v>141</v>
      </c>
      <c r="C21" s="172"/>
      <c r="D21" s="84" t="str">
        <f>IF(D39&gt;0,"Ej kvalificerat",IF(D40&gt;3,"Ej utvärderat","Kvalificerat"))</f>
        <v>Ej utvärderat</v>
      </c>
      <c r="E21" s="81">
        <f>SUM(E6:E20)</f>
        <v>0</v>
      </c>
      <c r="F21" s="80" t="str">
        <f>IF(F39&gt;0,"Ej kvalificerat",IF(F40&gt;3,"Ej utvärderat","Kvalificerat"))</f>
        <v>Ej utvärderat</v>
      </c>
      <c r="G21" s="81">
        <f>SUM(G6:G20)</f>
        <v>0</v>
      </c>
      <c r="H21" s="80" t="str">
        <f>IF(H39&gt;0,"Ej kvalificerat",IF(H40&gt;3,"Ej utvärderat","Kvalificerat"))</f>
        <v>Ej utvärderat</v>
      </c>
      <c r="I21" s="81">
        <f>SUM(I6:I20)</f>
        <v>0</v>
      </c>
      <c r="J21" s="80" t="str">
        <f>IF(J39&gt;0,"Ej kvalificerat",IF(J40&gt;3,"Ej utvärderat","Kvalificerat"))</f>
        <v>Ej utvärderat</v>
      </c>
      <c r="K21" s="81">
        <f>SUM(K6:K20)</f>
        <v>0</v>
      </c>
      <c r="L21" s="80" t="str">
        <f>IF(L39&gt;0,"Ej kvalificerat",IF(L40&gt;3,"Ej utvärderat","Kvalificerat"))</f>
        <v>Ej utvärderat</v>
      </c>
      <c r="M21" s="81">
        <f>SUM(M6:M20)</f>
        <v>0</v>
      </c>
    </row>
    <row r="23" spans="2:13" hidden="1" x14ac:dyDescent="0.35">
      <c r="D23">
        <f t="shared" ref="D23:D37" si="0">IF(D6="Ej godkänd",1,0)</f>
        <v>0</v>
      </c>
      <c r="F23">
        <f t="shared" ref="F23:F37" si="1">IF(F6="Ej godkänd",1,0)</f>
        <v>0</v>
      </c>
      <c r="H23">
        <f>IF(H6="Ej godkänd",1,0)</f>
        <v>0</v>
      </c>
      <c r="J23">
        <f>IF(J6="Ej godkänd",1,0)</f>
        <v>0</v>
      </c>
      <c r="L23">
        <f>IF(L6="Ej godkänd",1,0)</f>
        <v>0</v>
      </c>
    </row>
    <row r="24" spans="2:13" hidden="1" x14ac:dyDescent="0.35">
      <c r="D24">
        <f t="shared" si="0"/>
        <v>0</v>
      </c>
      <c r="F24">
        <f t="shared" si="1"/>
        <v>0</v>
      </c>
      <c r="H24">
        <f t="shared" ref="H24" si="2">IF(H7="Ej godkänd",1,0)</f>
        <v>0</v>
      </c>
      <c r="J24">
        <f t="shared" ref="J24" si="3">IF(J7="Ej godkänd",1,0)</f>
        <v>0</v>
      </c>
      <c r="L24">
        <f t="shared" ref="L24" si="4">IF(L7="Ej godkänd",1,0)</f>
        <v>0</v>
      </c>
    </row>
    <row r="25" spans="2:13" hidden="1" x14ac:dyDescent="0.35">
      <c r="D25">
        <f t="shared" si="0"/>
        <v>0</v>
      </c>
      <c r="F25">
        <f t="shared" si="1"/>
        <v>0</v>
      </c>
      <c r="H25">
        <f>IF(H8="Ej godkänd",1,0)</f>
        <v>0</v>
      </c>
      <c r="J25">
        <f>IF(J8="Ej godkänd",1,0)</f>
        <v>0</v>
      </c>
      <c r="L25">
        <f>IF(L8="Ej godkänd",1,0)</f>
        <v>0</v>
      </c>
    </row>
    <row r="26" spans="2:13" hidden="1" x14ac:dyDescent="0.35">
      <c r="D26">
        <f t="shared" si="0"/>
        <v>0</v>
      </c>
      <c r="F26">
        <f t="shared" si="1"/>
        <v>0</v>
      </c>
      <c r="H26">
        <f>IF(H9="Ej godkänd",1,0)</f>
        <v>0</v>
      </c>
      <c r="J26">
        <f>IF(J9="Ej godkänd",1,0)</f>
        <v>0</v>
      </c>
      <c r="L26">
        <f>IF(L9="Ej godkänd",1,0)</f>
        <v>0</v>
      </c>
    </row>
    <row r="27" spans="2:13" hidden="1" x14ac:dyDescent="0.35">
      <c r="D27">
        <f t="shared" si="0"/>
        <v>0</v>
      </c>
      <c r="F27">
        <f t="shared" si="1"/>
        <v>0</v>
      </c>
      <c r="H27">
        <f t="shared" ref="H27" si="5">IF(H10="Ej godkänd",1,0)</f>
        <v>0</v>
      </c>
      <c r="J27">
        <f t="shared" ref="J27" si="6">IF(J10="Ej godkänd",1,0)</f>
        <v>0</v>
      </c>
      <c r="L27">
        <f t="shared" ref="L27" si="7">IF(L10="Ej godkänd",1,0)</f>
        <v>0</v>
      </c>
    </row>
    <row r="28" spans="2:13" hidden="1" x14ac:dyDescent="0.35">
      <c r="D28">
        <f t="shared" si="0"/>
        <v>0</v>
      </c>
      <c r="F28">
        <f t="shared" si="1"/>
        <v>0</v>
      </c>
      <c r="H28">
        <f t="shared" ref="H28" si="8">IF(H11="Ej godkänd",1,0)</f>
        <v>0</v>
      </c>
      <c r="J28">
        <f t="shared" ref="J28" si="9">IF(J11="Ej godkänd",1,0)</f>
        <v>0</v>
      </c>
      <c r="L28">
        <f t="shared" ref="L28" si="10">IF(L11="Ej godkänd",1,0)</f>
        <v>0</v>
      </c>
    </row>
    <row r="29" spans="2:13" hidden="1" x14ac:dyDescent="0.35">
      <c r="D29">
        <f t="shared" si="0"/>
        <v>0</v>
      </c>
      <c r="F29">
        <f t="shared" si="1"/>
        <v>0</v>
      </c>
      <c r="H29">
        <f t="shared" ref="H29" si="11">IF(H12="Ej godkänd",1,0)</f>
        <v>0</v>
      </c>
      <c r="J29">
        <f t="shared" ref="J29" si="12">IF(J12="Ej godkänd",1,0)</f>
        <v>0</v>
      </c>
      <c r="L29">
        <f t="shared" ref="L29" si="13">IF(L12="Ej godkänd",1,0)</f>
        <v>0</v>
      </c>
    </row>
    <row r="30" spans="2:13" hidden="1" x14ac:dyDescent="0.35">
      <c r="D30">
        <f t="shared" si="0"/>
        <v>0</v>
      </c>
      <c r="F30">
        <f t="shared" si="1"/>
        <v>0</v>
      </c>
      <c r="H30">
        <f t="shared" ref="H30" si="14">IF(H13="Ej godkänd",1,0)</f>
        <v>0</v>
      </c>
      <c r="J30">
        <f t="shared" ref="J30" si="15">IF(J13="Ej godkänd",1,0)</f>
        <v>0</v>
      </c>
      <c r="L30">
        <f t="shared" ref="L30" si="16">IF(L13="Ej godkänd",1,0)</f>
        <v>0</v>
      </c>
    </row>
    <row r="31" spans="2:13" hidden="1" x14ac:dyDescent="0.35">
      <c r="D31">
        <f t="shared" si="0"/>
        <v>0</v>
      </c>
      <c r="F31">
        <f t="shared" si="1"/>
        <v>0</v>
      </c>
      <c r="H31">
        <f t="shared" ref="H31" si="17">IF(H14="Ej godkänd",1,0)</f>
        <v>0</v>
      </c>
      <c r="J31">
        <f t="shared" ref="J31" si="18">IF(J14="Ej godkänd",1,0)</f>
        <v>0</v>
      </c>
      <c r="L31">
        <f t="shared" ref="L31" si="19">IF(L14="Ej godkänd",1,0)</f>
        <v>0</v>
      </c>
    </row>
    <row r="32" spans="2:13" hidden="1" x14ac:dyDescent="0.35">
      <c r="D32">
        <f t="shared" si="0"/>
        <v>0</v>
      </c>
      <c r="F32">
        <f t="shared" si="1"/>
        <v>0</v>
      </c>
      <c r="H32">
        <f t="shared" ref="H32" si="20">IF(H15="Ej godkänd",1,0)</f>
        <v>0</v>
      </c>
      <c r="J32">
        <f t="shared" ref="J32" si="21">IF(J15="Ej godkänd",1,0)</f>
        <v>0</v>
      </c>
      <c r="L32">
        <f t="shared" ref="L32" si="22">IF(L15="Ej godkänd",1,0)</f>
        <v>0</v>
      </c>
    </row>
    <row r="33" spans="4:12" hidden="1" x14ac:dyDescent="0.35">
      <c r="D33">
        <f t="shared" si="0"/>
        <v>0</v>
      </c>
      <c r="F33">
        <f t="shared" si="1"/>
        <v>0</v>
      </c>
      <c r="H33">
        <f t="shared" ref="H33" si="23">IF(H16="Ej godkänd",1,0)</f>
        <v>0</v>
      </c>
      <c r="J33">
        <f t="shared" ref="J33" si="24">IF(J16="Ej godkänd",1,0)</f>
        <v>0</v>
      </c>
      <c r="L33">
        <f t="shared" ref="L33" si="25">IF(L16="Ej godkänd",1,0)</f>
        <v>0</v>
      </c>
    </row>
    <row r="34" spans="4:12" hidden="1" x14ac:dyDescent="0.35">
      <c r="D34">
        <f t="shared" si="0"/>
        <v>0</v>
      </c>
      <c r="F34">
        <f t="shared" si="1"/>
        <v>0</v>
      </c>
      <c r="H34">
        <f t="shared" ref="H34" si="26">IF(H17="Ej godkänd",1,0)</f>
        <v>0</v>
      </c>
      <c r="J34">
        <f t="shared" ref="J34" si="27">IF(J17="Ej godkänd",1,0)</f>
        <v>0</v>
      </c>
      <c r="L34">
        <f t="shared" ref="L34" si="28">IF(L17="Ej godkänd",1,0)</f>
        <v>0</v>
      </c>
    </row>
    <row r="35" spans="4:12" hidden="1" x14ac:dyDescent="0.35">
      <c r="D35">
        <f t="shared" si="0"/>
        <v>0</v>
      </c>
      <c r="F35">
        <f t="shared" si="1"/>
        <v>0</v>
      </c>
      <c r="H35">
        <f t="shared" ref="H35" si="29">IF(H18="Ej godkänd",1,0)</f>
        <v>0</v>
      </c>
      <c r="J35">
        <f t="shared" ref="J35" si="30">IF(J18="Ej godkänd",1,0)</f>
        <v>0</v>
      </c>
      <c r="L35">
        <f t="shared" ref="L35" si="31">IF(L18="Ej godkänd",1,0)</f>
        <v>0</v>
      </c>
    </row>
    <row r="36" spans="4:12" hidden="1" x14ac:dyDescent="0.35">
      <c r="D36">
        <f t="shared" si="0"/>
        <v>0</v>
      </c>
      <c r="F36">
        <f t="shared" si="1"/>
        <v>0</v>
      </c>
      <c r="H36">
        <f t="shared" ref="H36" si="32">IF(H19="Ej godkänd",1,0)</f>
        <v>0</v>
      </c>
      <c r="J36">
        <f t="shared" ref="J36" si="33">IF(J19="Ej godkänd",1,0)</f>
        <v>0</v>
      </c>
      <c r="L36">
        <f t="shared" ref="L36" si="34">IF(L19="Ej godkänd",1,0)</f>
        <v>0</v>
      </c>
    </row>
    <row r="37" spans="4:12" hidden="1" x14ac:dyDescent="0.35">
      <c r="D37">
        <f t="shared" si="0"/>
        <v>0</v>
      </c>
      <c r="F37">
        <f t="shared" si="1"/>
        <v>0</v>
      </c>
      <c r="H37">
        <f>IF(H20="Ej godkänd",1,0)</f>
        <v>0</v>
      </c>
      <c r="J37">
        <f>IF(J20="Ej godkänd",1,0)</f>
        <v>0</v>
      </c>
      <c r="L37">
        <f>IF(L20="Ej godkänd",1,0)</f>
        <v>0</v>
      </c>
    </row>
    <row r="38" spans="4:12" hidden="1" x14ac:dyDescent="0.35"/>
    <row r="39" spans="4:12" hidden="1" x14ac:dyDescent="0.35">
      <c r="D39">
        <f>SUM(D23:D37)</f>
        <v>0</v>
      </c>
      <c r="F39">
        <f>SUM(F23:F37)</f>
        <v>0</v>
      </c>
      <c r="H39">
        <f>SUM(H23:H37)</f>
        <v>0</v>
      </c>
      <c r="J39">
        <f>SUM(J23:J37)</f>
        <v>0</v>
      </c>
      <c r="L39">
        <f>SUM(L23:L37)</f>
        <v>0</v>
      </c>
    </row>
    <row r="40" spans="4:12" hidden="1" x14ac:dyDescent="0.35">
      <c r="D40">
        <f>COUNTBLANK(D6:D20)</f>
        <v>15</v>
      </c>
      <c r="F40">
        <f>COUNTBLANK(F6:F20)</f>
        <v>15</v>
      </c>
      <c r="H40">
        <f>COUNTBLANK(H6:H20)</f>
        <v>15</v>
      </c>
      <c r="J40">
        <f>COUNTBLANK(J6:J20)</f>
        <v>15</v>
      </c>
      <c r="L40">
        <f>COUNTBLANK(L6:L20)</f>
        <v>15</v>
      </c>
    </row>
    <row r="41" spans="4:12" hidden="1" x14ac:dyDescent="0.35"/>
  </sheetData>
  <mergeCells count="13">
    <mergeCell ref="B21:C21"/>
    <mergeCell ref="J3:K3"/>
    <mergeCell ref="L3:M3"/>
    <mergeCell ref="D2:E2"/>
    <mergeCell ref="D3:E3"/>
    <mergeCell ref="F2:G2"/>
    <mergeCell ref="F3:G3"/>
    <mergeCell ref="H3:I3"/>
    <mergeCell ref="L2:M2"/>
    <mergeCell ref="J2:K2"/>
    <mergeCell ref="H2:I2"/>
    <mergeCell ref="B2:B4"/>
    <mergeCell ref="C2:C4"/>
  </mergeCells>
  <phoneticPr fontId="4" type="noConversion"/>
  <dataValidations count="2">
    <dataValidation type="list" allowBlank="1" showInputMessage="1" showErrorMessage="1" sqref="D6:D10 D12:D15 D17:D18 D20 F6:F10 L12:L15 L17:L18 L20 H6:H10 H12:H15 H17:H18 H20 J6:J10 J12:J15 J17:J18 J20 L6:L10 F12:F15 F17:F18 F20" xr:uid="{E85AAA05-39D8-4403-BE34-EBF9F96D7BF6}">
      <formula1>"Ej godkänd,Godkänd"</formula1>
    </dataValidation>
    <dataValidation type="list" allowBlank="1" showInputMessage="1" showErrorMessage="1" sqref="E6:E10 E12:E15 E20 E17:E18 G6:G10 M12:M15 M20 M17:M18 I6:I10 I12:I15 I20 I17:I18 K6:K10 K12:K15 K20 K17:K18 M6:M10 G12:G15 G20 G17:G18" xr:uid="{68332BBD-FF9F-4E56-AB85-CD31A76EE72A}">
      <formula1>"0,2,4,6"</formula1>
    </dataValidation>
  </dataValidations>
  <pageMargins left="0.25" right="0.25"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7FEA8-3674-4B9B-A5E4-1F8E9C3F018D}">
  <sheetPr>
    <pageSetUpPr fitToPage="1"/>
  </sheetPr>
  <dimension ref="B1:N19"/>
  <sheetViews>
    <sheetView topLeftCell="A2" zoomScale="65" zoomScaleNormal="115" workbookViewId="0">
      <pane xSplit="3" topLeftCell="E1" activePane="topRight" state="frozen"/>
      <selection pane="topRight" activeCell="H8" sqref="H8"/>
    </sheetView>
  </sheetViews>
  <sheetFormatPr defaultRowHeight="14.5" x14ac:dyDescent="0.35"/>
  <cols>
    <col min="1" max="1" width="1.7265625" customWidth="1"/>
    <col min="2" max="2" width="38.81640625" bestFit="1" customWidth="1"/>
    <col min="3" max="3" width="80.26953125" style="51" bestFit="1" customWidth="1"/>
    <col min="4" max="4" width="17.453125" style="51" customWidth="1"/>
    <col min="5" max="5" width="13.6328125" bestFit="1" customWidth="1"/>
    <col min="6" max="6" width="15.36328125" bestFit="1" customWidth="1"/>
    <col min="7" max="7" width="13.08984375" bestFit="1" customWidth="1"/>
    <col min="8" max="9" width="15.08984375" bestFit="1" customWidth="1"/>
    <col min="12" max="14" width="0" hidden="1" customWidth="1"/>
  </cols>
  <sheetData>
    <row r="1" spans="2:13" ht="7.5" customHeight="1" thickBot="1" x14ac:dyDescent="0.4"/>
    <row r="2" spans="2:13" ht="21.5" thickBot="1" x14ac:dyDescent="0.4">
      <c r="B2" s="177" t="s">
        <v>0</v>
      </c>
      <c r="C2" s="180" t="s">
        <v>1</v>
      </c>
      <c r="D2" s="82"/>
      <c r="E2" s="62" t="s">
        <v>83</v>
      </c>
      <c r="F2" s="62" t="s">
        <v>84</v>
      </c>
      <c r="G2" s="62" t="s">
        <v>85</v>
      </c>
      <c r="H2" s="62" t="s">
        <v>86</v>
      </c>
      <c r="I2" s="91" t="s">
        <v>87</v>
      </c>
    </row>
    <row r="3" spans="2:13" ht="37.5" thickBot="1" x14ac:dyDescent="0.4">
      <c r="B3" s="178"/>
      <c r="C3" s="181"/>
      <c r="D3" s="105" t="s">
        <v>147</v>
      </c>
      <c r="E3" s="106" t="str">
        <f>'1. Skallkrav'!D21</f>
        <v>Ej utvärderat</v>
      </c>
      <c r="F3" s="106" t="str">
        <f>'1. Skallkrav'!F21</f>
        <v>Ej utvärderat</v>
      </c>
      <c r="G3" s="106" t="str">
        <f>'1. Skallkrav'!H21</f>
        <v>Ej utvärderat</v>
      </c>
      <c r="H3" s="106" t="str">
        <f>'1. Skallkrav'!J21</f>
        <v>Ej utvärderat</v>
      </c>
      <c r="I3" s="107" t="str">
        <f>'1. Skallkrav'!L21</f>
        <v>Ej utvärderat</v>
      </c>
    </row>
    <row r="4" spans="2:13" ht="31.5" thickBot="1" x14ac:dyDescent="0.4">
      <c r="B4" s="178"/>
      <c r="C4" s="181"/>
      <c r="D4" s="92" t="s">
        <v>143</v>
      </c>
      <c r="E4" s="92" t="s">
        <v>142</v>
      </c>
      <c r="F4" s="92" t="s">
        <v>142</v>
      </c>
      <c r="G4" s="92" t="s">
        <v>142</v>
      </c>
      <c r="H4" s="92" t="s">
        <v>142</v>
      </c>
      <c r="I4" s="104" t="s">
        <v>142</v>
      </c>
    </row>
    <row r="5" spans="2:13" ht="42.5" thickBot="1" x14ac:dyDescent="0.55000000000000004">
      <c r="B5" s="58" t="s">
        <v>88</v>
      </c>
      <c r="C5" s="83"/>
      <c r="D5" s="52"/>
      <c r="E5" s="6"/>
      <c r="F5" s="6"/>
      <c r="G5" s="6"/>
      <c r="H5" s="6"/>
      <c r="I5" s="6"/>
    </row>
    <row r="6" spans="2:13" x14ac:dyDescent="0.35">
      <c r="B6" s="36" t="s">
        <v>18</v>
      </c>
      <c r="C6" s="53" t="s">
        <v>94</v>
      </c>
      <c r="D6" s="100" t="s">
        <v>146</v>
      </c>
      <c r="E6" s="72"/>
      <c r="F6" s="72"/>
      <c r="G6" s="72"/>
      <c r="H6" s="72"/>
      <c r="I6" s="72"/>
      <c r="L6" s="132">
        <v>6</v>
      </c>
      <c r="M6" t="s">
        <v>166</v>
      </c>
    </row>
    <row r="7" spans="2:13" ht="15" thickBot="1" x14ac:dyDescent="0.4">
      <c r="B7" s="37" t="s">
        <v>20</v>
      </c>
      <c r="C7" s="54" t="s">
        <v>95</v>
      </c>
      <c r="D7" s="34" t="s">
        <v>144</v>
      </c>
      <c r="E7" s="76"/>
      <c r="F7" s="76"/>
      <c r="G7" s="76"/>
      <c r="H7" s="76"/>
      <c r="I7" s="76"/>
      <c r="L7" s="132">
        <v>3</v>
      </c>
      <c r="M7" t="s">
        <v>165</v>
      </c>
    </row>
    <row r="8" spans="2:13" ht="42.5" thickBot="1" x14ac:dyDescent="0.55000000000000004">
      <c r="B8" s="59" t="s">
        <v>96</v>
      </c>
      <c r="C8" s="87"/>
      <c r="D8" s="87"/>
      <c r="E8" s="77"/>
      <c r="F8" s="77"/>
      <c r="G8" s="77"/>
      <c r="H8" s="77"/>
      <c r="I8" s="77"/>
    </row>
    <row r="9" spans="2:13" ht="29" x14ac:dyDescent="0.35">
      <c r="B9" s="36" t="s">
        <v>35</v>
      </c>
      <c r="C9" s="53" t="s">
        <v>101</v>
      </c>
      <c r="D9" s="103" t="s">
        <v>146</v>
      </c>
      <c r="E9" s="72"/>
      <c r="F9" s="72"/>
      <c r="G9" s="72"/>
      <c r="H9" s="72"/>
      <c r="I9" s="72"/>
      <c r="L9" s="132">
        <v>6</v>
      </c>
      <c r="M9" t="s">
        <v>166</v>
      </c>
    </row>
    <row r="10" spans="2:13" x14ac:dyDescent="0.35">
      <c r="B10" s="36" t="s">
        <v>37</v>
      </c>
      <c r="C10" s="35" t="s">
        <v>102</v>
      </c>
      <c r="D10" s="101" t="s">
        <v>144</v>
      </c>
      <c r="E10" s="75"/>
      <c r="F10" s="75"/>
      <c r="G10" s="75"/>
      <c r="H10" s="75"/>
      <c r="I10" s="75"/>
      <c r="L10" s="132">
        <v>3</v>
      </c>
      <c r="M10" t="s">
        <v>165</v>
      </c>
    </row>
    <row r="11" spans="2:13" ht="15" thickBot="1" x14ac:dyDescent="0.4">
      <c r="B11" s="38" t="s">
        <v>103</v>
      </c>
      <c r="C11" s="54" t="s">
        <v>104</v>
      </c>
      <c r="D11" s="102" t="s">
        <v>144</v>
      </c>
      <c r="E11" s="76"/>
      <c r="F11" s="76"/>
      <c r="G11" s="76"/>
      <c r="H11" s="76"/>
      <c r="I11" s="76"/>
      <c r="L11" s="132">
        <v>3</v>
      </c>
      <c r="M11" t="s">
        <v>165</v>
      </c>
    </row>
    <row r="12" spans="2:13" ht="21.5" thickBot="1" x14ac:dyDescent="0.55000000000000004">
      <c r="B12" s="61" t="s">
        <v>39</v>
      </c>
      <c r="C12" s="87"/>
      <c r="D12" s="87"/>
      <c r="E12" s="77"/>
      <c r="F12" s="77"/>
      <c r="G12" s="77"/>
      <c r="H12" s="77"/>
      <c r="I12" s="77"/>
    </row>
    <row r="13" spans="2:13" x14ac:dyDescent="0.35">
      <c r="B13" s="36" t="s">
        <v>44</v>
      </c>
      <c r="C13" s="53" t="s">
        <v>107</v>
      </c>
      <c r="D13" s="103" t="s">
        <v>146</v>
      </c>
      <c r="E13" s="72"/>
      <c r="F13" s="72"/>
      <c r="G13" s="72"/>
      <c r="H13" s="72"/>
      <c r="I13" s="72"/>
      <c r="L13" s="132">
        <v>6</v>
      </c>
      <c r="M13" t="s">
        <v>163</v>
      </c>
    </row>
    <row r="14" spans="2:13" ht="15" thickBot="1" x14ac:dyDescent="0.4">
      <c r="B14" s="38" t="s">
        <v>46</v>
      </c>
      <c r="C14" s="54" t="s">
        <v>108</v>
      </c>
      <c r="D14" s="102" t="s">
        <v>144</v>
      </c>
      <c r="E14" s="76"/>
      <c r="F14" s="76"/>
      <c r="G14" s="76"/>
      <c r="H14" s="76"/>
      <c r="I14" s="76"/>
      <c r="L14" s="132">
        <v>3</v>
      </c>
      <c r="M14" t="s">
        <v>164</v>
      </c>
    </row>
    <row r="15" spans="2:13" ht="42.5" thickBot="1" x14ac:dyDescent="0.55000000000000004">
      <c r="B15" s="59" t="s">
        <v>109</v>
      </c>
      <c r="C15" s="88"/>
      <c r="D15" s="88"/>
      <c r="E15" s="77"/>
      <c r="F15" s="77"/>
      <c r="G15" s="77"/>
      <c r="H15" s="77"/>
      <c r="I15" s="77"/>
    </row>
    <row r="16" spans="2:13" x14ac:dyDescent="0.35">
      <c r="B16" s="56" t="s">
        <v>51</v>
      </c>
      <c r="C16" s="53" t="s">
        <v>111</v>
      </c>
      <c r="D16" s="103" t="s">
        <v>146</v>
      </c>
      <c r="E16" s="72"/>
      <c r="F16" s="72"/>
      <c r="G16" s="72"/>
      <c r="H16" s="72"/>
      <c r="I16" s="72"/>
      <c r="L16" s="132">
        <v>6</v>
      </c>
      <c r="M16" t="s">
        <v>163</v>
      </c>
    </row>
    <row r="17" spans="2:14" ht="29.5" thickBot="1" x14ac:dyDescent="0.4">
      <c r="B17" s="57" t="s">
        <v>53</v>
      </c>
      <c r="C17" s="54" t="s">
        <v>112</v>
      </c>
      <c r="D17" s="102" t="s">
        <v>144</v>
      </c>
      <c r="E17" s="76"/>
      <c r="F17" s="76"/>
      <c r="G17" s="76"/>
      <c r="H17" s="76"/>
      <c r="I17" s="76"/>
      <c r="L17" s="132">
        <v>3</v>
      </c>
      <c r="M17" t="s">
        <v>163</v>
      </c>
      <c r="N17" t="s">
        <v>167</v>
      </c>
    </row>
    <row r="18" spans="2:14" s="73" customFormat="1" ht="19" thickBot="1" x14ac:dyDescent="0.5">
      <c r="B18" s="171" t="s">
        <v>142</v>
      </c>
      <c r="C18" s="183"/>
      <c r="D18" s="89"/>
      <c r="E18" s="108" t="str">
        <f>IF(E3="Ej kvalificerat","Ej kvalificerat",IF(E3="Ej utvärderat","Ej utvärderat",SUM(E6:E17)))</f>
        <v>Ej utvärderat</v>
      </c>
      <c r="F18" s="108" t="str">
        <f>IF(F3="Ej kvalificerat","Ej kvalificerat",IF(F3="Ej utvärderat","Ej utvärderat",SUM(F6:F17)))</f>
        <v>Ej utvärderat</v>
      </c>
      <c r="G18" s="108" t="str">
        <f t="shared" ref="G18:I18" si="0">IF(G3="Ej kvalificerat","Ej kvalificerat",IF(G3="Ej utvärderat","Ej utvärderat",SUM(G6:G17)))</f>
        <v>Ej utvärderat</v>
      </c>
      <c r="H18" s="108" t="str">
        <f t="shared" si="0"/>
        <v>Ej utvärderat</v>
      </c>
      <c r="I18" s="108" t="str">
        <f t="shared" si="0"/>
        <v>Ej utvärderat</v>
      </c>
    </row>
    <row r="19" spans="2:14" x14ac:dyDescent="0.35">
      <c r="B19" s="90"/>
    </row>
  </sheetData>
  <mergeCells count="3">
    <mergeCell ref="B18:C18"/>
    <mergeCell ref="B2:B4"/>
    <mergeCell ref="C2:C4"/>
  </mergeCells>
  <dataValidations count="2">
    <dataValidation type="list" allowBlank="1" showInputMessage="1" showErrorMessage="1" sqref="E6:I6 E9:I9 E16:I16 E13:I13" xr:uid="{3BBA6C49-9918-459C-ACCD-446AC3F20C04}">
      <formula1>"0,2,4,6"</formula1>
    </dataValidation>
    <dataValidation type="list" allowBlank="1" showInputMessage="1" showErrorMessage="1" sqref="E7:I7 E10:I11 E17:I17 E14:I14" xr:uid="{1EC80D7D-C4FB-4576-98FB-9CE6611F1D95}">
      <formula1>"0,1,2,3"</formula1>
    </dataValidation>
  </dataValidations>
  <pageMargins left="0.25" right="0.25"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9DCC-7887-4A66-BE45-F711372B0833}">
  <dimension ref="B1:AL22"/>
  <sheetViews>
    <sheetView zoomScale="69" zoomScaleNormal="115" workbookViewId="0">
      <pane xSplit="2" topLeftCell="C1" activePane="topRight" state="frozen"/>
      <selection pane="topRight" activeCell="L23" sqref="L23"/>
    </sheetView>
  </sheetViews>
  <sheetFormatPr defaultRowHeight="14.5" x14ac:dyDescent="0.35"/>
  <cols>
    <col min="1" max="1" width="1.7265625" customWidth="1"/>
    <col min="2" max="2" width="80.26953125" customWidth="1"/>
    <col min="3" max="3" width="15.7265625" bestFit="1" customWidth="1"/>
    <col min="4" max="8" width="8.1796875" bestFit="1" customWidth="1"/>
    <col min="9" max="9" width="8.7265625" bestFit="1" customWidth="1"/>
    <col min="10" max="10" width="11" bestFit="1" customWidth="1"/>
    <col min="11" max="15" width="8.1796875" bestFit="1" customWidth="1"/>
    <col min="16" max="16" width="8.7265625" bestFit="1" customWidth="1"/>
    <col min="17" max="17" width="11" bestFit="1" customWidth="1"/>
    <col min="24" max="24" width="11" bestFit="1" customWidth="1"/>
    <col min="31" max="31" width="11" bestFit="1" customWidth="1"/>
    <col min="38" max="38" width="11" bestFit="1" customWidth="1"/>
  </cols>
  <sheetData>
    <row r="1" spans="2:38" ht="7.5" customHeight="1" thickBot="1" x14ac:dyDescent="0.4"/>
    <row r="2" spans="2:38" ht="23.5" x14ac:dyDescent="0.35">
      <c r="B2" s="169" t="s">
        <v>158</v>
      </c>
      <c r="C2" s="169" t="s">
        <v>113</v>
      </c>
      <c r="D2" s="166" t="s">
        <v>83</v>
      </c>
      <c r="E2" s="167"/>
      <c r="F2" s="167"/>
      <c r="G2" s="167"/>
      <c r="H2" s="167"/>
      <c r="I2" s="167"/>
      <c r="J2" s="168"/>
      <c r="K2" s="166" t="s">
        <v>84</v>
      </c>
      <c r="L2" s="167"/>
      <c r="M2" s="167"/>
      <c r="N2" s="167"/>
      <c r="O2" s="167"/>
      <c r="P2" s="167"/>
      <c r="Q2" s="168"/>
      <c r="R2" s="166" t="s">
        <v>85</v>
      </c>
      <c r="S2" s="167"/>
      <c r="T2" s="167"/>
      <c r="U2" s="167"/>
      <c r="V2" s="167"/>
      <c r="W2" s="167"/>
      <c r="X2" s="167"/>
      <c r="Y2" s="166" t="s">
        <v>86</v>
      </c>
      <c r="Z2" s="167"/>
      <c r="AA2" s="167"/>
      <c r="AB2" s="167"/>
      <c r="AC2" s="167"/>
      <c r="AD2" s="167"/>
      <c r="AE2" s="168"/>
      <c r="AF2" s="167" t="s">
        <v>87</v>
      </c>
      <c r="AG2" s="167"/>
      <c r="AH2" s="167"/>
      <c r="AI2" s="167"/>
      <c r="AJ2" s="167"/>
      <c r="AK2" s="167"/>
      <c r="AL2" s="168"/>
    </row>
    <row r="3" spans="2:38" ht="15.75" customHeight="1" thickBot="1" x14ac:dyDescent="0.4">
      <c r="B3" s="170"/>
      <c r="C3" s="170"/>
      <c r="D3" s="162" t="s">
        <v>114</v>
      </c>
      <c r="E3" s="133" t="s">
        <v>115</v>
      </c>
      <c r="F3" s="133" t="s">
        <v>116</v>
      </c>
      <c r="G3" s="133" t="s">
        <v>117</v>
      </c>
      <c r="H3" s="133" t="s">
        <v>118</v>
      </c>
      <c r="I3" s="133" t="s">
        <v>119</v>
      </c>
      <c r="J3" s="157" t="s">
        <v>120</v>
      </c>
      <c r="K3" s="155" t="s">
        <v>114</v>
      </c>
      <c r="L3" s="156" t="s">
        <v>115</v>
      </c>
      <c r="M3" s="156" t="s">
        <v>116</v>
      </c>
      <c r="N3" s="156" t="s">
        <v>117</v>
      </c>
      <c r="O3" s="156" t="s">
        <v>118</v>
      </c>
      <c r="P3" s="156" t="s">
        <v>119</v>
      </c>
      <c r="Q3" s="157" t="s">
        <v>120</v>
      </c>
      <c r="R3" s="155" t="s">
        <v>114</v>
      </c>
      <c r="S3" s="156" t="s">
        <v>115</v>
      </c>
      <c r="T3" s="156" t="s">
        <v>116</v>
      </c>
      <c r="U3" s="156" t="s">
        <v>117</v>
      </c>
      <c r="V3" s="156" t="s">
        <v>118</v>
      </c>
      <c r="W3" s="156" t="s">
        <v>119</v>
      </c>
      <c r="X3" s="159" t="s">
        <v>120</v>
      </c>
      <c r="Y3" s="162" t="s">
        <v>114</v>
      </c>
      <c r="Z3" s="133" t="s">
        <v>115</v>
      </c>
      <c r="AA3" s="133" t="s">
        <v>116</v>
      </c>
      <c r="AB3" s="133" t="s">
        <v>117</v>
      </c>
      <c r="AC3" s="133" t="s">
        <v>118</v>
      </c>
      <c r="AD3" s="133" t="s">
        <v>119</v>
      </c>
      <c r="AE3" s="152" t="s">
        <v>120</v>
      </c>
      <c r="AF3" s="134" t="s">
        <v>114</v>
      </c>
      <c r="AG3" s="133" t="s">
        <v>115</v>
      </c>
      <c r="AH3" s="133" t="s">
        <v>116</v>
      </c>
      <c r="AI3" s="133" t="s">
        <v>117</v>
      </c>
      <c r="AJ3" s="133" t="s">
        <v>118</v>
      </c>
      <c r="AK3" s="133" t="s">
        <v>119</v>
      </c>
      <c r="AL3" s="152" t="s">
        <v>120</v>
      </c>
    </row>
    <row r="4" spans="2:38" ht="77.5" x14ac:dyDescent="0.35">
      <c r="B4" s="145" t="s">
        <v>168</v>
      </c>
      <c r="C4" s="135">
        <v>25</v>
      </c>
      <c r="D4" s="140"/>
      <c r="E4" s="141"/>
      <c r="F4" s="141"/>
      <c r="G4" s="141"/>
      <c r="H4" s="141"/>
      <c r="I4" s="118"/>
      <c r="J4" s="147">
        <f>IFERROR(AVERAGE(D4:I4),0)</f>
        <v>0</v>
      </c>
      <c r="K4" s="140"/>
      <c r="L4" s="141"/>
      <c r="M4" s="141"/>
      <c r="N4" s="141"/>
      <c r="O4" s="141"/>
      <c r="P4" s="118"/>
      <c r="Q4" s="143">
        <f>IFERROR(AVERAGE(K4:P4),0)</f>
        <v>0</v>
      </c>
      <c r="R4" s="140"/>
      <c r="S4" s="141"/>
      <c r="T4" s="141"/>
      <c r="U4" s="141"/>
      <c r="V4" s="141"/>
      <c r="W4" s="118"/>
      <c r="X4" s="160">
        <f>IFERROR(AVERAGE(R4:W4),0)</f>
        <v>0</v>
      </c>
      <c r="Y4" s="140"/>
      <c r="Z4" s="141"/>
      <c r="AA4" s="141"/>
      <c r="AB4" s="141"/>
      <c r="AC4" s="141"/>
      <c r="AD4" s="118"/>
      <c r="AE4" s="143">
        <f>IFERROR(AVERAGE(Y4:AD4),0)</f>
        <v>0</v>
      </c>
      <c r="AF4" s="140"/>
      <c r="AG4" s="141"/>
      <c r="AH4" s="141"/>
      <c r="AI4" s="141"/>
      <c r="AJ4" s="141"/>
      <c r="AK4" s="118"/>
      <c r="AL4" s="143">
        <f>IFERROR(AVERAGE(AF4:AK4),0)</f>
        <v>0</v>
      </c>
    </row>
    <row r="5" spans="2:38" ht="62" x14ac:dyDescent="0.35">
      <c r="B5" s="146" t="s">
        <v>169</v>
      </c>
      <c r="C5" s="136">
        <v>15</v>
      </c>
      <c r="D5" s="142"/>
      <c r="E5" s="139"/>
      <c r="F5" s="139"/>
      <c r="G5" s="139"/>
      <c r="H5" s="139"/>
      <c r="I5" s="119"/>
      <c r="J5" s="148">
        <f t="shared" ref="J5:J9" si="0">IFERROR(AVERAGE(D5:I5),0)</f>
        <v>0</v>
      </c>
      <c r="K5" s="142"/>
      <c r="L5" s="139"/>
      <c r="M5" s="139"/>
      <c r="N5" s="139"/>
      <c r="O5" s="139"/>
      <c r="P5" s="119"/>
      <c r="Q5" s="144">
        <f t="shared" ref="Q5:Q9" si="1">IFERROR(AVERAGE(K5:P5),0)</f>
        <v>0</v>
      </c>
      <c r="R5" s="142"/>
      <c r="S5" s="139"/>
      <c r="T5" s="139"/>
      <c r="U5" s="139"/>
      <c r="V5" s="139"/>
      <c r="W5" s="119"/>
      <c r="X5" s="161">
        <f t="shared" ref="X5:X9" si="2">IFERROR(AVERAGE(R5:W5),0)</f>
        <v>0</v>
      </c>
      <c r="Y5" s="142"/>
      <c r="Z5" s="139"/>
      <c r="AA5" s="139"/>
      <c r="AB5" s="139"/>
      <c r="AC5" s="139"/>
      <c r="AD5" s="119"/>
      <c r="AE5" s="144">
        <f t="shared" ref="AE5:AE9" si="3">IFERROR(AVERAGE(Y5:AD5),0)</f>
        <v>0</v>
      </c>
      <c r="AF5" s="142"/>
      <c r="AG5" s="139"/>
      <c r="AH5" s="139"/>
      <c r="AI5" s="139"/>
      <c r="AJ5" s="139"/>
      <c r="AK5" s="119"/>
      <c r="AL5" s="144">
        <f t="shared" ref="AL5:AL9" si="4">IFERROR(AVERAGE(AF5:AK5),0)</f>
        <v>0</v>
      </c>
    </row>
    <row r="6" spans="2:38" ht="46.5" x14ac:dyDescent="0.35">
      <c r="B6" s="146" t="s">
        <v>159</v>
      </c>
      <c r="C6" s="136">
        <v>15</v>
      </c>
      <c r="D6" s="142"/>
      <c r="E6" s="139"/>
      <c r="F6" s="139"/>
      <c r="G6" s="139"/>
      <c r="H6" s="139"/>
      <c r="I6" s="119"/>
      <c r="J6" s="148">
        <f t="shared" si="0"/>
        <v>0</v>
      </c>
      <c r="K6" s="142"/>
      <c r="L6" s="139"/>
      <c r="M6" s="139"/>
      <c r="N6" s="139"/>
      <c r="O6" s="139"/>
      <c r="P6" s="119"/>
      <c r="Q6" s="144">
        <f t="shared" si="1"/>
        <v>0</v>
      </c>
      <c r="R6" s="142"/>
      <c r="S6" s="139"/>
      <c r="T6" s="139"/>
      <c r="U6" s="139"/>
      <c r="V6" s="139"/>
      <c r="W6" s="119"/>
      <c r="X6" s="161">
        <f t="shared" si="2"/>
        <v>0</v>
      </c>
      <c r="Y6" s="142"/>
      <c r="Z6" s="139"/>
      <c r="AA6" s="139"/>
      <c r="AB6" s="139"/>
      <c r="AC6" s="139"/>
      <c r="AD6" s="119"/>
      <c r="AE6" s="144">
        <f t="shared" si="3"/>
        <v>0</v>
      </c>
      <c r="AF6" s="142"/>
      <c r="AG6" s="139"/>
      <c r="AH6" s="139"/>
      <c r="AI6" s="139"/>
      <c r="AJ6" s="139"/>
      <c r="AK6" s="119"/>
      <c r="AL6" s="144">
        <f t="shared" si="4"/>
        <v>0</v>
      </c>
    </row>
    <row r="7" spans="2:38" ht="31" x14ac:dyDescent="0.35">
      <c r="B7" s="146" t="s">
        <v>160</v>
      </c>
      <c r="C7" s="136">
        <v>15</v>
      </c>
      <c r="D7" s="142"/>
      <c r="E7" s="139"/>
      <c r="F7" s="139"/>
      <c r="G7" s="139"/>
      <c r="H7" s="139"/>
      <c r="I7" s="119"/>
      <c r="J7" s="148">
        <f t="shared" si="0"/>
        <v>0</v>
      </c>
      <c r="K7" s="142"/>
      <c r="L7" s="139"/>
      <c r="M7" s="139"/>
      <c r="N7" s="139"/>
      <c r="O7" s="139"/>
      <c r="P7" s="119"/>
      <c r="Q7" s="144">
        <f t="shared" si="1"/>
        <v>0</v>
      </c>
      <c r="R7" s="142"/>
      <c r="S7" s="139"/>
      <c r="T7" s="139"/>
      <c r="U7" s="139"/>
      <c r="V7" s="139"/>
      <c r="W7" s="119"/>
      <c r="X7" s="161">
        <f t="shared" si="2"/>
        <v>0</v>
      </c>
      <c r="Y7" s="142"/>
      <c r="Z7" s="139"/>
      <c r="AA7" s="139"/>
      <c r="AB7" s="139"/>
      <c r="AC7" s="139"/>
      <c r="AD7" s="119"/>
      <c r="AE7" s="144">
        <f t="shared" si="3"/>
        <v>0</v>
      </c>
      <c r="AF7" s="142"/>
      <c r="AG7" s="139"/>
      <c r="AH7" s="139"/>
      <c r="AI7" s="139"/>
      <c r="AJ7" s="139"/>
      <c r="AK7" s="119"/>
      <c r="AL7" s="144">
        <f t="shared" si="4"/>
        <v>0</v>
      </c>
    </row>
    <row r="8" spans="2:38" ht="31" x14ac:dyDescent="0.35">
      <c r="B8" s="146" t="s">
        <v>161</v>
      </c>
      <c r="C8" s="136">
        <v>15</v>
      </c>
      <c r="D8" s="142"/>
      <c r="E8" s="139"/>
      <c r="F8" s="139"/>
      <c r="G8" s="139"/>
      <c r="H8" s="139"/>
      <c r="I8" s="119"/>
      <c r="J8" s="148">
        <f t="shared" si="0"/>
        <v>0</v>
      </c>
      <c r="K8" s="142"/>
      <c r="L8" s="139"/>
      <c r="M8" s="139"/>
      <c r="N8" s="139"/>
      <c r="O8" s="139"/>
      <c r="P8" s="119"/>
      <c r="Q8" s="144">
        <f t="shared" si="1"/>
        <v>0</v>
      </c>
      <c r="R8" s="142"/>
      <c r="S8" s="139"/>
      <c r="T8" s="139"/>
      <c r="U8" s="139"/>
      <c r="V8" s="139"/>
      <c r="W8" s="119"/>
      <c r="X8" s="161">
        <f t="shared" si="2"/>
        <v>0</v>
      </c>
      <c r="Y8" s="142"/>
      <c r="Z8" s="139"/>
      <c r="AA8" s="139"/>
      <c r="AB8" s="139"/>
      <c r="AC8" s="139"/>
      <c r="AD8" s="119"/>
      <c r="AE8" s="144">
        <f t="shared" si="3"/>
        <v>0</v>
      </c>
      <c r="AF8" s="142"/>
      <c r="AG8" s="139"/>
      <c r="AH8" s="139"/>
      <c r="AI8" s="139"/>
      <c r="AJ8" s="139"/>
      <c r="AK8" s="119"/>
      <c r="AL8" s="144">
        <f t="shared" si="4"/>
        <v>0</v>
      </c>
    </row>
    <row r="9" spans="2:38" ht="31.5" thickBot="1" x14ac:dyDescent="0.4">
      <c r="B9" s="146" t="s">
        <v>162</v>
      </c>
      <c r="C9" s="136">
        <v>15</v>
      </c>
      <c r="D9" s="120"/>
      <c r="E9" s="121"/>
      <c r="F9" s="121"/>
      <c r="G9" s="121"/>
      <c r="H9" s="121"/>
      <c r="I9" s="122"/>
      <c r="J9" s="148">
        <f t="shared" si="0"/>
        <v>0</v>
      </c>
      <c r="K9" s="120"/>
      <c r="L9" s="121"/>
      <c r="M9" s="121"/>
      <c r="N9" s="121"/>
      <c r="O9" s="121"/>
      <c r="P9" s="122"/>
      <c r="Q9" s="144">
        <f t="shared" si="1"/>
        <v>0</v>
      </c>
      <c r="R9" s="120"/>
      <c r="S9" s="121"/>
      <c r="T9" s="121"/>
      <c r="U9" s="121"/>
      <c r="V9" s="121"/>
      <c r="W9" s="122"/>
      <c r="X9" s="161">
        <f t="shared" si="2"/>
        <v>0</v>
      </c>
      <c r="Y9" s="120"/>
      <c r="Z9" s="121"/>
      <c r="AA9" s="121"/>
      <c r="AB9" s="121"/>
      <c r="AC9" s="121"/>
      <c r="AD9" s="122"/>
      <c r="AE9" s="144">
        <f t="shared" si="3"/>
        <v>0</v>
      </c>
      <c r="AF9" s="120"/>
      <c r="AG9" s="121"/>
      <c r="AH9" s="121"/>
      <c r="AI9" s="121"/>
      <c r="AJ9" s="121"/>
      <c r="AK9" s="122"/>
      <c r="AL9" s="144">
        <f t="shared" si="4"/>
        <v>0</v>
      </c>
    </row>
    <row r="10" spans="2:38" ht="15" thickBot="1" x14ac:dyDescent="0.4">
      <c r="B10" s="153" t="s">
        <v>121</v>
      </c>
      <c r="C10" s="149">
        <f t="shared" ref="C10:AL10" si="5">SUM(C4:C9)</f>
        <v>100</v>
      </c>
      <c r="D10" s="163">
        <f>SUM(D4:D9)</f>
        <v>0</v>
      </c>
      <c r="E10" s="137">
        <f t="shared" si="5"/>
        <v>0</v>
      </c>
      <c r="F10" s="137">
        <f t="shared" si="5"/>
        <v>0</v>
      </c>
      <c r="G10" s="137">
        <f t="shared" si="5"/>
        <v>0</v>
      </c>
      <c r="H10" s="137">
        <f t="shared" si="5"/>
        <v>0</v>
      </c>
      <c r="I10" s="165">
        <f t="shared" si="5"/>
        <v>0</v>
      </c>
      <c r="J10" s="158">
        <f t="shared" si="5"/>
        <v>0</v>
      </c>
      <c r="K10" s="150">
        <f t="shared" si="5"/>
        <v>0</v>
      </c>
      <c r="L10" s="42">
        <f t="shared" si="5"/>
        <v>0</v>
      </c>
      <c r="M10" s="42">
        <f t="shared" si="5"/>
        <v>0</v>
      </c>
      <c r="N10" s="42">
        <f t="shared" si="5"/>
        <v>0</v>
      </c>
      <c r="O10" s="42">
        <f t="shared" si="5"/>
        <v>0</v>
      </c>
      <c r="P10" s="151">
        <f t="shared" si="5"/>
        <v>0</v>
      </c>
      <c r="Q10" s="158">
        <f t="shared" si="5"/>
        <v>0</v>
      </c>
      <c r="R10" s="150">
        <f t="shared" si="5"/>
        <v>0</v>
      </c>
      <c r="S10" s="42">
        <f t="shared" si="5"/>
        <v>0</v>
      </c>
      <c r="T10" s="42">
        <f t="shared" si="5"/>
        <v>0</v>
      </c>
      <c r="U10" s="42">
        <f t="shared" si="5"/>
        <v>0</v>
      </c>
      <c r="V10" s="42">
        <f t="shared" si="5"/>
        <v>0</v>
      </c>
      <c r="W10" s="151">
        <f t="shared" si="5"/>
        <v>0</v>
      </c>
      <c r="X10" s="158">
        <f t="shared" si="5"/>
        <v>0</v>
      </c>
      <c r="Y10" s="163">
        <f t="shared" si="5"/>
        <v>0</v>
      </c>
      <c r="Z10" s="137">
        <f t="shared" si="5"/>
        <v>0</v>
      </c>
      <c r="AA10" s="137">
        <f t="shared" si="5"/>
        <v>0</v>
      </c>
      <c r="AB10" s="137">
        <f t="shared" si="5"/>
        <v>0</v>
      </c>
      <c r="AC10" s="137">
        <f t="shared" si="5"/>
        <v>0</v>
      </c>
      <c r="AD10" s="138">
        <f t="shared" si="5"/>
        <v>0</v>
      </c>
      <c r="AE10" s="154">
        <f t="shared" si="5"/>
        <v>0</v>
      </c>
      <c r="AF10" s="137">
        <f t="shared" si="5"/>
        <v>0</v>
      </c>
      <c r="AG10" s="137">
        <f t="shared" si="5"/>
        <v>0</v>
      </c>
      <c r="AH10" s="137">
        <f t="shared" si="5"/>
        <v>0</v>
      </c>
      <c r="AI10" s="137">
        <f t="shared" si="5"/>
        <v>0</v>
      </c>
      <c r="AJ10" s="137">
        <f t="shared" si="5"/>
        <v>0</v>
      </c>
      <c r="AK10" s="138">
        <f t="shared" si="5"/>
        <v>0</v>
      </c>
      <c r="AL10" s="154">
        <f t="shared" si="5"/>
        <v>0</v>
      </c>
    </row>
    <row r="11" spans="2:38" x14ac:dyDescent="0.35">
      <c r="B11" s="39"/>
      <c r="C11" s="39"/>
    </row>
    <row r="15" spans="2:38" ht="15.5" x14ac:dyDescent="0.35">
      <c r="B15" s="116"/>
    </row>
    <row r="16" spans="2:38" ht="15.5" x14ac:dyDescent="0.35">
      <c r="B16" s="116"/>
    </row>
    <row r="17" spans="2:2" ht="15.5" x14ac:dyDescent="0.35">
      <c r="B17" s="116"/>
    </row>
    <row r="18" spans="2:2" ht="15.5" x14ac:dyDescent="0.35">
      <c r="B18" s="116"/>
    </row>
    <row r="19" spans="2:2" ht="15.5" x14ac:dyDescent="0.35">
      <c r="B19" s="116"/>
    </row>
    <row r="20" spans="2:2" ht="15.5" x14ac:dyDescent="0.35">
      <c r="B20" s="116"/>
    </row>
    <row r="21" spans="2:2" ht="15.5" x14ac:dyDescent="0.35">
      <c r="B21" s="116"/>
    </row>
    <row r="22" spans="2:2" ht="15.5" x14ac:dyDescent="0.35">
      <c r="B22" s="116"/>
    </row>
  </sheetData>
  <mergeCells count="7">
    <mergeCell ref="R2:X2"/>
    <mergeCell ref="Y2:AE2"/>
    <mergeCell ref="AF2:AL2"/>
    <mergeCell ref="B2:B3"/>
    <mergeCell ref="D2:J2"/>
    <mergeCell ref="C2:C3"/>
    <mergeCell ref="K2:Q2"/>
  </mergeCells>
  <dataValidations count="2">
    <dataValidation type="list" allowBlank="1" showInputMessage="1" showErrorMessage="1" sqref="D4:I4 K4:P4 R4:W4 Y4:AD4 AF4:AK4" xr:uid="{F6CA31A5-1885-4C43-A4D4-B0464E12621F}">
      <formula1>"0,5,10,17,25"</formula1>
    </dataValidation>
    <dataValidation type="list" allowBlank="1" showInputMessage="1" showErrorMessage="1" sqref="D5:I9 K5:P9 R5:W9 Y5:AD9 AF5:AK9" xr:uid="{1C8C0DB4-5099-4D69-B66B-2ED8DBE14EA4}">
      <formula1>"0,5,10,15"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06D07-D775-47E4-8F50-FFDE68ECA206}">
  <dimension ref="B1:G7"/>
  <sheetViews>
    <sheetView workbookViewId="0">
      <selection activeCell="C5" sqref="C5"/>
    </sheetView>
  </sheetViews>
  <sheetFormatPr defaultRowHeight="14.5" x14ac:dyDescent="0.35"/>
  <cols>
    <col min="1" max="1" width="3.54296875" customWidth="1"/>
    <col min="2" max="2" width="49.54296875" bestFit="1" customWidth="1"/>
    <col min="3" max="5" width="13.7265625" bestFit="1" customWidth="1"/>
    <col min="6" max="6" width="11.7265625" bestFit="1" customWidth="1"/>
    <col min="7" max="7" width="12.453125" bestFit="1" customWidth="1"/>
  </cols>
  <sheetData>
    <row r="1" spans="2:7" ht="15" thickBot="1" x14ac:dyDescent="0.4"/>
    <row r="2" spans="2:7" ht="21.5" thickBot="1" x14ac:dyDescent="0.55000000000000004">
      <c r="B2" s="44" t="s">
        <v>122</v>
      </c>
      <c r="C2" s="45" t="s">
        <v>83</v>
      </c>
      <c r="D2" s="45" t="s">
        <v>84</v>
      </c>
      <c r="E2" s="45" t="s">
        <v>85</v>
      </c>
      <c r="F2" s="45" t="s">
        <v>86</v>
      </c>
      <c r="G2" s="45" t="s">
        <v>87</v>
      </c>
    </row>
    <row r="3" spans="2:7" ht="15" thickBot="1" x14ac:dyDescent="0.4">
      <c r="B3" s="41" t="s">
        <v>156</v>
      </c>
      <c r="C3" s="50"/>
      <c r="D3" s="50"/>
      <c r="E3" s="50"/>
      <c r="F3" s="50"/>
      <c r="G3" s="50"/>
    </row>
    <row r="4" spans="2:7" ht="15" thickBot="1" x14ac:dyDescent="0.4">
      <c r="B4" s="41" t="s">
        <v>157</v>
      </c>
      <c r="C4" s="117"/>
      <c r="D4" s="117"/>
      <c r="E4" s="117"/>
      <c r="F4" s="117"/>
      <c r="G4" s="117"/>
    </row>
    <row r="5" spans="2:7" ht="16" thickBot="1" x14ac:dyDescent="0.4">
      <c r="B5" s="40" t="s">
        <v>155</v>
      </c>
      <c r="C5" s="49">
        <f>C3*0.25+C4*0.75</f>
        <v>0</v>
      </c>
      <c r="D5" s="49">
        <f>D3*0.25+D4*0.75</f>
        <v>0</v>
      </c>
      <c r="E5" s="49">
        <f t="shared" ref="E5:F5" si="0">E3*0.25+E4*0.75</f>
        <v>0</v>
      </c>
      <c r="F5" s="49">
        <f t="shared" si="0"/>
        <v>0</v>
      </c>
      <c r="G5" s="49">
        <f>G3*0.25+G4*0.75</f>
        <v>0</v>
      </c>
    </row>
    <row r="6" spans="2:7" x14ac:dyDescent="0.35">
      <c r="B6" s="3"/>
      <c r="C6" s="3"/>
    </row>
    <row r="7" spans="2:7" x14ac:dyDescent="0.35">
      <c r="B7" s="3"/>
      <c r="C7" s="43"/>
    </row>
  </sheetData>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90677-B4ED-4C01-8F2F-9DADB8A92FD4}">
  <dimension ref="B1:H27"/>
  <sheetViews>
    <sheetView zoomScale="78" zoomScaleNormal="85" workbookViewId="0">
      <selection activeCell="C6" sqref="C6"/>
    </sheetView>
  </sheetViews>
  <sheetFormatPr defaultRowHeight="14.5" x14ac:dyDescent="0.35"/>
  <cols>
    <col min="1" max="1" width="5.7265625" customWidth="1"/>
    <col min="2" max="2" width="50.453125" customWidth="1"/>
    <col min="3" max="3" width="25.7265625" customWidth="1"/>
    <col min="4" max="4" width="22.54296875" customWidth="1"/>
    <col min="5" max="8" width="22.6328125" customWidth="1"/>
  </cols>
  <sheetData>
    <row r="1" spans="2:8" ht="20.25" customHeight="1" thickBot="1" x14ac:dyDescent="0.4"/>
    <row r="2" spans="2:8" ht="47.5" customHeight="1" thickBot="1" x14ac:dyDescent="0.4">
      <c r="B2" s="109" t="s">
        <v>123</v>
      </c>
      <c r="C2" s="46" t="s">
        <v>151</v>
      </c>
      <c r="D2" s="47" t="s">
        <v>83</v>
      </c>
      <c r="E2" s="48" t="s">
        <v>84</v>
      </c>
      <c r="F2" s="47" t="s">
        <v>85</v>
      </c>
      <c r="G2" s="48" t="s">
        <v>86</v>
      </c>
      <c r="H2" s="48" t="s">
        <v>87</v>
      </c>
    </row>
    <row r="3" spans="2:8" ht="19.5" customHeight="1" x14ac:dyDescent="0.45">
      <c r="B3" s="112" t="s">
        <v>154</v>
      </c>
      <c r="C3" s="128"/>
      <c r="D3" s="127">
        <f>'4. Pris'!C5</f>
        <v>0</v>
      </c>
      <c r="E3" s="127">
        <f>'4. Pris'!D5</f>
        <v>0</v>
      </c>
      <c r="F3" s="127">
        <f>'4. Pris'!E5</f>
        <v>0</v>
      </c>
      <c r="G3" s="127">
        <f>'4. Pris'!F5</f>
        <v>0</v>
      </c>
      <c r="H3" s="127">
        <f>'4. Pris'!G5</f>
        <v>0</v>
      </c>
    </row>
    <row r="4" spans="2:8" ht="37" x14ac:dyDescent="0.45">
      <c r="B4" s="115" t="s">
        <v>7</v>
      </c>
      <c r="C4" s="129" t="s">
        <v>148</v>
      </c>
      <c r="D4" s="123" t="str">
        <f>'2. Ytterligare mervärde'!E3</f>
        <v>Ej utvärderat</v>
      </c>
      <c r="E4" s="123" t="str">
        <f>'2. Ytterligare mervärde'!F3</f>
        <v>Ej utvärderat</v>
      </c>
      <c r="F4" s="123" t="str">
        <f>'2. Ytterligare mervärde'!G3</f>
        <v>Ej utvärderat</v>
      </c>
      <c r="G4" s="123" t="str">
        <f>'2. Ytterligare mervärde'!H3</f>
        <v>Ej utvärderat</v>
      </c>
      <c r="H4" s="123" t="str">
        <f>'2. Ytterligare mervärde'!I3</f>
        <v>Ej utvärderat</v>
      </c>
    </row>
    <row r="5" spans="2:8" ht="65.150000000000006" customHeight="1" x14ac:dyDescent="0.45">
      <c r="B5" s="113" t="s">
        <v>149</v>
      </c>
      <c r="C5" s="130">
        <f>12*6</f>
        <v>72</v>
      </c>
      <c r="D5" s="124" t="str">
        <f>IF(D4="Ej kvalificerat","Ej kvalificerat",IF(D4="Ej utvärderat","Ej utvärderat",'1. Skallkrav'!E21))</f>
        <v>Ej utvärderat</v>
      </c>
      <c r="E5" s="124" t="str">
        <f>IF(E4="Ej kvalificerat","Ej kvalificerat",IF(E4="Ej utvärderat","Ej utvärderat",'1. Skallkrav'!G21))</f>
        <v>Ej utvärderat</v>
      </c>
      <c r="F5" s="124" t="str">
        <f>IF(F4="Ej kvalificerat","Ej kvalificerat",IF(F4="Ej utvärderat","Ej utvärderat",'1. Skallkrav'!I21))</f>
        <v>Ej utvärderat</v>
      </c>
      <c r="G5" s="124" t="str">
        <f>IF(G4="Ej kvalificerat","Ej kvalificerat",IF(G4="Ej utvärderat","Ej utvärderat",'1. Skallkrav'!K21))</f>
        <v>Ej utvärderat</v>
      </c>
      <c r="H5" s="124" t="str">
        <f>IF(H4="Ej kvalificerat","Ej kvalificerat",IF(H4="Ej utvärderat","Ej utvärderat",'1. Skallkrav'!M21))</f>
        <v>Ej utvärderat</v>
      </c>
    </row>
    <row r="6" spans="2:8" ht="62.15" customHeight="1" x14ac:dyDescent="0.45">
      <c r="B6" s="113" t="s">
        <v>150</v>
      </c>
      <c r="C6" s="130">
        <f>6*4+3*5</f>
        <v>39</v>
      </c>
      <c r="D6" s="124" t="str">
        <f>IF(D4="Ej kvalificerat","Ej kvalificerat",IF(D4="Ej utvärderat","Ej utvärderat",'2. Ytterligare mervärde'!E18))</f>
        <v>Ej utvärderat</v>
      </c>
      <c r="E6" s="124" t="str">
        <f>IF(E4="Ej kvalificerat","Ej kvalificerat",IF(E4="Ej utvärderat","Ej utvärderat",'2. Ytterligare mervärde'!F18))</f>
        <v>Ej utvärderat</v>
      </c>
      <c r="F6" s="124" t="str">
        <f>IF(F4="Ej kvalificerat","Ej kvalificerat",IF(F4="Ej utvärderat","Ej utvärderat",'2. Ytterligare mervärde'!G18))</f>
        <v>Ej utvärderat</v>
      </c>
      <c r="G6" s="124" t="str">
        <f>IF(G4="Ej kvalificerat","Ej kvalificerat",IF(G4="Ej utvärderat","Ej utvärderat",'2. Ytterligare mervärde'!H18))</f>
        <v>Ej utvärderat</v>
      </c>
      <c r="H6" s="124" t="str">
        <f>IF(H4="Ej kvalificerat","Ej kvalificerat",IF(H4="Ej utvärderat","Ej utvärderat",'2. Ytterligare mervärde'!I18))</f>
        <v>Ej utvärderat</v>
      </c>
    </row>
    <row r="7" spans="2:8" ht="18.5" customHeight="1" x14ac:dyDescent="0.45">
      <c r="B7" s="113" t="s">
        <v>124</v>
      </c>
      <c r="C7" s="130">
        <f>'3. Genomförandebeskrivning'!C10</f>
        <v>100</v>
      </c>
      <c r="D7" s="124" t="str">
        <f>IF(D4="Ej kvalificerat","Ej kvalificerat",IF(D4="Ej utvärderat","Ej utvärderat",'3. Genomförandebeskrivning'!J10))</f>
        <v>Ej utvärderat</v>
      </c>
      <c r="E7" s="124" t="str">
        <f>IF(E4="Ej kvalificerat","Ej kvalificerat",IF(E4="Ej utvärderat","Ej utvärderat",'3. Genomförandebeskrivning'!Q10))</f>
        <v>Ej utvärderat</v>
      </c>
      <c r="F7" s="124" t="str">
        <f>IF(F4="Ej kvalificerat","Ej kvalificerat",IF(F4="Ej utvärderat","Ej utvärderat",'3. Genomförandebeskrivning'!X10))</f>
        <v>Ej utvärderat</v>
      </c>
      <c r="G7" s="124" t="str">
        <f>IF(G4="Ej kvalificerat","Ej kvalificerat",IF(G4="Ej utvärderat","Ej utvärderat",'3. Genomförandebeskrivning'!AE10))</f>
        <v>Ej utvärderat</v>
      </c>
      <c r="H7" s="124" t="str">
        <f>IF(H4="Ej kvalificerat","Ej kvalificerat",IF(H4="Ej utvärderat","Ej utvärderat",'3. Genomförandebeskrivning'!AL10))</f>
        <v>Ej utvärderat</v>
      </c>
    </row>
    <row r="8" spans="2:8" ht="19" thickBot="1" x14ac:dyDescent="0.5">
      <c r="B8" s="114" t="s">
        <v>153</v>
      </c>
      <c r="C8" s="131">
        <f>5*SUM(C5:C7)</f>
        <v>1055</v>
      </c>
      <c r="D8" s="125" t="str">
        <f>IF(D4="Ej kvalificerat","Ej kvalificerat",IF(D4="Ej utvärderat","Ej utvärderat",$C$8/SUM($C$5:$C$7)*SUM(D5:D7)))</f>
        <v>Ej utvärderat</v>
      </c>
      <c r="E8" s="125" t="str">
        <f>IF(E4="Ej kvalificerat","Ej kvalificerat",IF(E4="Ej utvärderat","Ej utvärderat",$C$8/SUM($C$5:$C$7)*SUM(E5:E7)))</f>
        <v>Ej utvärderat</v>
      </c>
      <c r="F8" s="125" t="str">
        <f>IF(F4="Ej kvalificerat","Ej kvalificerat",IF(F4="Ej utvärderat","Ej utvärderat",$C$8/SUM($C$5:$C$7)*SUM(F5:F7)))</f>
        <v>Ej utvärderat</v>
      </c>
      <c r="G8" s="125" t="str">
        <f>IF(G4="Ej kvalificerat","Ej kvalificerat",IF(G4="Ej utvärderat","Ej utvärderat",$C$8/SUM($C$5:$C$7)*SUM(G5:G7)))</f>
        <v>Ej utvärderat</v>
      </c>
      <c r="H8" s="125" t="str">
        <f>IF(H4="Ej kvalificerat","Ej kvalificerat",IF(H4="Ej utvärderat","Ej utvärderat",$C$8/SUM($C$5:$C$7)*SUM(H5:H7)))</f>
        <v>Ej utvärderat</v>
      </c>
    </row>
    <row r="9" spans="2:8" ht="52.5" thickBot="1" x14ac:dyDescent="0.65">
      <c r="B9" s="110" t="s">
        <v>152</v>
      </c>
      <c r="C9" s="111"/>
      <c r="D9" s="126" t="str">
        <f>IF(D4="Ej kvalificerat","Ej kvalificerat",IF(D4="Ej utvärderat","Ej utvärderat",D3-D8))</f>
        <v>Ej utvärderat</v>
      </c>
      <c r="E9" s="126" t="str">
        <f t="shared" ref="E9:H9" si="0">IF(E4="Ej kvalificerat","Ej kvalificerat",IF(E4="Ej utvärderat","Ej utvärderat",E3-E8))</f>
        <v>Ej utvärderat</v>
      </c>
      <c r="F9" s="126" t="str">
        <f t="shared" si="0"/>
        <v>Ej utvärderat</v>
      </c>
      <c r="G9" s="126" t="str">
        <f t="shared" si="0"/>
        <v>Ej utvärderat</v>
      </c>
      <c r="H9" s="126" t="str">
        <f t="shared" si="0"/>
        <v>Ej utvärderat</v>
      </c>
    </row>
    <row r="15" spans="2:8" x14ac:dyDescent="0.35">
      <c r="C15" s="164"/>
    </row>
    <row r="20" spans="3:8" x14ac:dyDescent="0.35">
      <c r="C20" s="164"/>
    </row>
    <row r="22" spans="3:8" ht="15.5" x14ac:dyDescent="0.35">
      <c r="F22" s="30"/>
      <c r="H22" s="31"/>
    </row>
    <row r="24" spans="3:8" ht="15.5" x14ac:dyDescent="0.35">
      <c r="F24" s="30"/>
      <c r="H24" s="31"/>
    </row>
    <row r="25" spans="3:8" ht="15.5" x14ac:dyDescent="0.35">
      <c r="F25" s="30"/>
      <c r="H25" s="31"/>
    </row>
    <row r="27" spans="3:8" ht="18.5" x14ac:dyDescent="0.45">
      <c r="F27" s="32"/>
      <c r="G27" s="33"/>
      <c r="H27" s="33"/>
    </row>
  </sheetData>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ECAD-910E-4FC7-A6B3-65E3F43BC71B}">
  <dimension ref="B1:E23"/>
  <sheetViews>
    <sheetView zoomScale="130" zoomScaleNormal="130" workbookViewId="0">
      <selection activeCell="E16" sqref="E2:E16"/>
    </sheetView>
  </sheetViews>
  <sheetFormatPr defaultRowHeight="14.5" x14ac:dyDescent="0.35"/>
  <cols>
    <col min="1" max="1" width="7.453125" customWidth="1"/>
    <col min="2" max="2" width="30.453125" bestFit="1" customWidth="1"/>
    <col min="3" max="3" width="15.81640625" customWidth="1"/>
    <col min="4" max="4" width="5.81640625" customWidth="1"/>
  </cols>
  <sheetData>
    <row r="1" spans="2:5" ht="21" x14ac:dyDescent="0.5">
      <c r="B1" s="2" t="s">
        <v>125</v>
      </c>
      <c r="C1" s="1" t="s">
        <v>1</v>
      </c>
    </row>
    <row r="2" spans="2:5" x14ac:dyDescent="0.35">
      <c r="E2" s="3" t="s">
        <v>126</v>
      </c>
    </row>
    <row r="3" spans="2:5" x14ac:dyDescent="0.35">
      <c r="B3" s="1" t="s">
        <v>127</v>
      </c>
      <c r="E3" t="s">
        <v>128</v>
      </c>
    </row>
    <row r="4" spans="2:5" x14ac:dyDescent="0.35">
      <c r="C4" t="s">
        <v>129</v>
      </c>
      <c r="E4" t="s">
        <v>130</v>
      </c>
    </row>
    <row r="5" spans="2:5" x14ac:dyDescent="0.35">
      <c r="C5" t="s">
        <v>129</v>
      </c>
      <c r="E5" t="s">
        <v>131</v>
      </c>
    </row>
    <row r="6" spans="2:5" x14ac:dyDescent="0.35">
      <c r="C6" t="s">
        <v>129</v>
      </c>
      <c r="E6" t="s">
        <v>132</v>
      </c>
    </row>
    <row r="7" spans="2:5" x14ac:dyDescent="0.35">
      <c r="C7" t="s">
        <v>129</v>
      </c>
      <c r="E7" t="s">
        <v>133</v>
      </c>
    </row>
    <row r="8" spans="2:5" x14ac:dyDescent="0.35">
      <c r="B8" s="1" t="s">
        <v>134</v>
      </c>
      <c r="E8" t="s">
        <v>135</v>
      </c>
    </row>
    <row r="9" spans="2:5" x14ac:dyDescent="0.35">
      <c r="B9" s="1"/>
      <c r="C9" t="s">
        <v>129</v>
      </c>
      <c r="E9" t="s">
        <v>136</v>
      </c>
    </row>
    <row r="10" spans="2:5" x14ac:dyDescent="0.35">
      <c r="B10" s="1"/>
      <c r="C10" t="s">
        <v>129</v>
      </c>
    </row>
    <row r="11" spans="2:5" x14ac:dyDescent="0.35">
      <c r="C11" t="s">
        <v>129</v>
      </c>
    </row>
    <row r="12" spans="2:5" x14ac:dyDescent="0.35">
      <c r="C12" t="s">
        <v>129</v>
      </c>
    </row>
    <row r="13" spans="2:5" x14ac:dyDescent="0.35">
      <c r="B13" s="1" t="s">
        <v>137</v>
      </c>
    </row>
    <row r="14" spans="2:5" x14ac:dyDescent="0.35">
      <c r="B14" s="1"/>
      <c r="C14" t="s">
        <v>129</v>
      </c>
    </row>
    <row r="15" spans="2:5" x14ac:dyDescent="0.35">
      <c r="C15" t="s">
        <v>129</v>
      </c>
    </row>
    <row r="16" spans="2:5" x14ac:dyDescent="0.35">
      <c r="C16" t="s">
        <v>129</v>
      </c>
    </row>
    <row r="17" spans="2:3" x14ac:dyDescent="0.35">
      <c r="C17" t="s">
        <v>129</v>
      </c>
    </row>
    <row r="18" spans="2:3" x14ac:dyDescent="0.35">
      <c r="B18" s="1" t="s">
        <v>138</v>
      </c>
    </row>
    <row r="19" spans="2:3" x14ac:dyDescent="0.35">
      <c r="C19" t="s">
        <v>129</v>
      </c>
    </row>
    <row r="20" spans="2:3" x14ac:dyDescent="0.35">
      <c r="C20" t="s">
        <v>129</v>
      </c>
    </row>
    <row r="21" spans="2:3" x14ac:dyDescent="0.35">
      <c r="C21" t="s">
        <v>129</v>
      </c>
    </row>
    <row r="22" spans="2:3" x14ac:dyDescent="0.35">
      <c r="C22" t="s">
        <v>129</v>
      </c>
    </row>
    <row r="23" spans="2:3" x14ac:dyDescent="0.35">
      <c r="B23"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CD881D636A33040B44CA3E28A7ACA21" ma:contentTypeVersion="19" ma:contentTypeDescription="Skapa ett nytt dokument." ma:contentTypeScope="" ma:versionID="40c4d47bd9b3326c4076fb84cac13a07">
  <xsd:schema xmlns:xsd="http://www.w3.org/2001/XMLSchema" xmlns:xs="http://www.w3.org/2001/XMLSchema" xmlns:p="http://schemas.microsoft.com/office/2006/metadata/properties" xmlns:ns1="http://schemas.microsoft.com/sharepoint/v3" xmlns:ns2="c5c7cef5-72b0-4130-9324-a6e7454301c2" xmlns:ns3="f51bab5f-0ed0-40a8-8f36-6fe936a64348" targetNamespace="http://schemas.microsoft.com/office/2006/metadata/properties" ma:root="true" ma:fieldsID="e06a0d7c33d75c1cec6214f7c114a504" ns1:_="" ns2:_="" ns3:_="">
    <xsd:import namespace="http://schemas.microsoft.com/sharepoint/v3"/>
    <xsd:import namespace="c5c7cef5-72b0-4130-9324-a6e7454301c2"/>
    <xsd:import namespace="f51bab5f-0ed0-40a8-8f36-6fe936a6434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Kommenta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Egenskaper för enhetlig efterlevnadsprincip" ma:hidden="true" ma:internalName="_ip_UnifiedCompliancePolicyProperties">
      <xsd:simpleType>
        <xsd:restriction base="dms:Note"/>
      </xsd:simpleType>
    </xsd:element>
    <xsd:element name="_ip_UnifiedCompliancePolicyUIAction" ma:index="25"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c7cef5-72b0-4130-9324-a6e7454301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0673cd2f-ce6e-4ea0-afbc-30713b89691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Kommentar" ma:index="23" nillable="true" ma:displayName="Kommentar" ma:format="Dropdown" ma:internalName="Kommentar">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1bab5f-0ed0-40a8-8f36-6fe936a6434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0988232-94e4-4e5f-a833-fb2c907e1b95}" ma:internalName="TaxCatchAll" ma:showField="CatchAllData" ma:web="f51bab5f-0ed0-40a8-8f36-6fe936a6434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1bab5f-0ed0-40a8-8f36-6fe936a64348" xsi:nil="true"/>
    <lcf76f155ced4ddcb4097134ff3c332f xmlns="c5c7cef5-72b0-4130-9324-a6e7454301c2">
      <Terms xmlns="http://schemas.microsoft.com/office/infopath/2007/PartnerControls"/>
    </lcf76f155ced4ddcb4097134ff3c332f>
    <Kommentar xmlns="c5c7cef5-72b0-4130-9324-a6e7454301c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6898D29-F5A0-4370-9AFD-82AB93916850}">
  <ds:schemaRefs>
    <ds:schemaRef ds:uri="http://schemas.microsoft.com/sharepoint/v3/contenttype/forms"/>
  </ds:schemaRefs>
</ds:datastoreItem>
</file>

<file path=customXml/itemProps2.xml><?xml version="1.0" encoding="utf-8"?>
<ds:datastoreItem xmlns:ds="http://schemas.openxmlformats.org/officeDocument/2006/customXml" ds:itemID="{8CB41EBE-C392-4C79-913A-28FD825BB968}"/>
</file>

<file path=customXml/itemProps3.xml><?xml version="1.0" encoding="utf-8"?>
<ds:datastoreItem xmlns:ds="http://schemas.openxmlformats.org/officeDocument/2006/customXml" ds:itemID="{A99EAC7A-925F-4241-B3DE-E1A018EC1819}">
  <ds:schemaRefs>
    <ds:schemaRef ds:uri="http://schemas.microsoft.com/office/2006/metadata/properties"/>
    <ds:schemaRef ds:uri="http://schemas.microsoft.com/office/infopath/2007/PartnerControls"/>
    <ds:schemaRef ds:uri="f51bab5f-0ed0-40a8-8f36-6fe936a64348"/>
    <ds:schemaRef ds:uri="c5c7cef5-72b0-4130-9324-a6e7454301c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KS, förstudie</vt:lpstr>
      <vt:lpstr>KS, 230511</vt:lpstr>
      <vt:lpstr>1. Skallkrav</vt:lpstr>
      <vt:lpstr>2. Ytterligare mervärde</vt:lpstr>
      <vt:lpstr>3. Genomförandebeskrivning</vt:lpstr>
      <vt:lpstr>4. Pris</vt:lpstr>
      <vt:lpstr>Sammanställning</vt:lpstr>
      <vt:lpstr>Förslag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christoffer</dc:creator>
  <cp:keywords/>
  <dc:description/>
  <cp:lastModifiedBy>Alexander Gerdin</cp:lastModifiedBy>
  <cp:revision/>
  <dcterms:created xsi:type="dcterms:W3CDTF">2022-10-28T07:37:37Z</dcterms:created>
  <dcterms:modified xsi:type="dcterms:W3CDTF">2025-12-23T07:38:09Z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0x0101003CD881D636A33040B44CA3E28A7ACA21</vt:lpwstr>
  </property>
  <property fmtid="{D5CDD505-2E9C-101B-9397-08002B2CF9AE}" pid="3" name="MediaServiceImageTags">
    <vt:lpwstr/>
  </property>
</Properties>
</file>